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7035" tabRatio="837" activeTab="3"/>
  </bookViews>
  <sheets>
    <sheet name="Осн. фін. пок." sheetId="14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  <sheet name="Лист1" sheetId="21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бюджетом'!$4:$6</definedName>
    <definedName name="_xlnm.Print_Titles" localSheetId="3">'ІІІ. Рух грош. коштів'!$3:$5</definedName>
    <definedName name="_xlnm.Print_Titles" localSheetId="0">'Осн. фін. пок.'!$47:$49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6">'6.1. Інша інфо_1'!$A$1:$O$82</definedName>
    <definedName name="_xlnm.Print_Area" localSheetId="7">'6.2. Інша інфо_2'!$A$1:$AE$86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коштів'!$A$1:$J$88</definedName>
    <definedName name="_xlnm.Print_Area" localSheetId="0">'Осн. фін. пок.'!$A$1:$J$145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14210" fullCalcOnLoad="1" refMode="R1C1"/>
</workbook>
</file>

<file path=xl/calcChain.xml><?xml version="1.0" encoding="utf-8"?>
<calcChain xmlns="http://schemas.openxmlformats.org/spreadsheetml/2006/main">
  <c r="F59" i="20"/>
  <c r="F58"/>
  <c r="F57"/>
  <c r="F56"/>
  <c r="F55"/>
  <c r="F54"/>
  <c r="F53"/>
  <c r="F21" i="18"/>
  <c r="F20"/>
  <c r="F19"/>
  <c r="F18"/>
  <c r="E13"/>
  <c r="E7"/>
  <c r="E23"/>
  <c r="E24"/>
  <c r="E26"/>
  <c r="E36"/>
  <c r="E30"/>
  <c r="E22"/>
  <c r="E42"/>
  <c r="E44"/>
  <c r="E52"/>
  <c r="E61"/>
  <c r="E65"/>
  <c r="E63"/>
  <c r="E72"/>
  <c r="E70"/>
  <c r="E80"/>
  <c r="E81"/>
  <c r="E84"/>
  <c r="F82"/>
  <c r="G82"/>
  <c r="H82"/>
  <c r="I82"/>
  <c r="J82"/>
  <c r="J23"/>
  <c r="I23"/>
  <c r="H23"/>
  <c r="G23"/>
  <c r="J24"/>
  <c r="I24"/>
  <c r="H24"/>
  <c r="G24"/>
  <c r="C51" i="14"/>
  <c r="C52"/>
  <c r="C53"/>
  <c r="C18" i="20"/>
  <c r="C54" i="14"/>
  <c r="C55"/>
  <c r="C49" i="20"/>
  <c r="C56" i="14"/>
  <c r="C60" i="20"/>
  <c r="C57" i="14"/>
  <c r="C58"/>
  <c r="C61"/>
  <c r="C62"/>
  <c r="C63"/>
  <c r="C64"/>
  <c r="C65"/>
  <c r="C66"/>
  <c r="C67"/>
  <c r="C68"/>
  <c r="C69"/>
  <c r="C70"/>
  <c r="C71"/>
  <c r="C72"/>
  <c r="C101"/>
  <c r="G26" i="18"/>
  <c r="G36"/>
  <c r="G30"/>
  <c r="G22"/>
  <c r="H26"/>
  <c r="H36"/>
  <c r="H30"/>
  <c r="H22"/>
  <c r="I26"/>
  <c r="I36"/>
  <c r="I30"/>
  <c r="I22"/>
  <c r="J26"/>
  <c r="J36"/>
  <c r="J30"/>
  <c r="J22"/>
  <c r="F22"/>
  <c r="F17"/>
  <c r="F11"/>
  <c r="F8"/>
  <c r="F9"/>
  <c r="F12"/>
  <c r="G13"/>
  <c r="H13"/>
  <c r="I13"/>
  <c r="J13"/>
  <c r="F13"/>
  <c r="F7"/>
  <c r="D26"/>
  <c r="D36"/>
  <c r="D30"/>
  <c r="D22"/>
  <c r="C107" i="14"/>
  <c r="C102"/>
  <c r="C67" i="20"/>
  <c r="C90"/>
  <c r="C91"/>
  <c r="C96"/>
  <c r="C13" i="18"/>
  <c r="C7"/>
  <c r="D18" i="20"/>
  <c r="E104" i="14"/>
  <c r="Z7" i="9"/>
  <c r="AC7"/>
  <c r="Z8"/>
  <c r="AC8"/>
  <c r="Z9"/>
  <c r="AC9"/>
  <c r="Z10"/>
  <c r="AC10"/>
  <c r="N11"/>
  <c r="V11"/>
  <c r="Z11"/>
  <c r="AC11"/>
  <c r="Z19"/>
  <c r="AC19"/>
  <c r="Z20"/>
  <c r="AC20"/>
  <c r="Z21"/>
  <c r="AC21"/>
  <c r="Z22"/>
  <c r="AC22"/>
  <c r="Q23"/>
  <c r="T23"/>
  <c r="W23"/>
  <c r="Z23"/>
  <c r="AC23"/>
  <c r="G32"/>
  <c r="L32"/>
  <c r="Q32"/>
  <c r="V32"/>
  <c r="AB32"/>
  <c r="AC32"/>
  <c r="AD32"/>
  <c r="AE32"/>
  <c r="G33"/>
  <c r="L33"/>
  <c r="Q33"/>
  <c r="V33"/>
  <c r="AB33"/>
  <c r="AC33"/>
  <c r="AE33"/>
  <c r="G34"/>
  <c r="L34"/>
  <c r="Q34"/>
  <c r="V34"/>
  <c r="AB34"/>
  <c r="AC34"/>
  <c r="AD34"/>
  <c r="AE34"/>
  <c r="G35"/>
  <c r="L35"/>
  <c r="Q35"/>
  <c r="V35"/>
  <c r="AB35"/>
  <c r="AC35"/>
  <c r="AD35"/>
  <c r="AE35"/>
  <c r="L36"/>
  <c r="Q36"/>
  <c r="V36"/>
  <c r="AB36"/>
  <c r="AC36"/>
  <c r="AD36"/>
  <c r="AE36"/>
  <c r="L37"/>
  <c r="Q37"/>
  <c r="V37"/>
  <c r="AB37"/>
  <c r="AC37"/>
  <c r="AD37"/>
  <c r="AE37"/>
  <c r="L38"/>
  <c r="Q38"/>
  <c r="V38"/>
  <c r="AB38"/>
  <c r="AC38"/>
  <c r="AD38"/>
  <c r="AE38"/>
  <c r="L39"/>
  <c r="Q39"/>
  <c r="V39"/>
  <c r="AB39"/>
  <c r="AC39"/>
  <c r="AD39"/>
  <c r="AE39"/>
  <c r="L40"/>
  <c r="Q40"/>
  <c r="V40"/>
  <c r="AB40"/>
  <c r="AC40"/>
  <c r="AD40"/>
  <c r="AE40"/>
  <c r="L41"/>
  <c r="Q41"/>
  <c r="V41"/>
  <c r="AB41"/>
  <c r="AC41"/>
  <c r="AD41"/>
  <c r="AE41"/>
  <c r="L42"/>
  <c r="Q42"/>
  <c r="V42"/>
  <c r="AB42"/>
  <c r="AC42"/>
  <c r="AD42"/>
  <c r="AE42"/>
  <c r="L43"/>
  <c r="Q43"/>
  <c r="V43"/>
  <c r="AB43"/>
  <c r="AC43"/>
  <c r="AD43"/>
  <c r="AE43"/>
  <c r="L44"/>
  <c r="Q44"/>
  <c r="V44"/>
  <c r="AB44"/>
  <c r="AC44"/>
  <c r="AD44"/>
  <c r="AE44"/>
  <c r="L45"/>
  <c r="Q45"/>
  <c r="V45"/>
  <c r="AB45"/>
  <c r="AC45"/>
  <c r="AD45"/>
  <c r="AE45"/>
  <c r="L46"/>
  <c r="Q46"/>
  <c r="V46"/>
  <c r="AB46"/>
  <c r="AC46"/>
  <c r="AD46"/>
  <c r="AE46"/>
  <c r="L47"/>
  <c r="Q47"/>
  <c r="V47"/>
  <c r="AB47"/>
  <c r="AC47"/>
  <c r="AD47"/>
  <c r="AE47"/>
  <c r="L48"/>
  <c r="Q48"/>
  <c r="V48"/>
  <c r="AB48"/>
  <c r="AC48"/>
  <c r="AD48"/>
  <c r="AE48"/>
  <c r="L49"/>
  <c r="Q49"/>
  <c r="V49"/>
  <c r="AB49"/>
  <c r="AC49"/>
  <c r="AD49"/>
  <c r="AE49"/>
  <c r="L50"/>
  <c r="Q50"/>
  <c r="V50"/>
  <c r="AB50"/>
  <c r="AC50"/>
  <c r="AD50"/>
  <c r="AE50"/>
  <c r="L51"/>
  <c r="Q51"/>
  <c r="V51"/>
  <c r="AB51"/>
  <c r="AC51"/>
  <c r="AD51"/>
  <c r="AE51"/>
  <c r="L52"/>
  <c r="Q52"/>
  <c r="V52"/>
  <c r="AB52"/>
  <c r="AC52"/>
  <c r="AD52"/>
  <c r="AE52"/>
  <c r="L53"/>
  <c r="Q53"/>
  <c r="V53"/>
  <c r="AB53"/>
  <c r="AC53"/>
  <c r="AD53"/>
  <c r="AE53"/>
  <c r="H55"/>
  <c r="I55"/>
  <c r="J55"/>
  <c r="K55"/>
  <c r="M55"/>
  <c r="N55"/>
  <c r="O55"/>
  <c r="P55"/>
  <c r="R55"/>
  <c r="S55"/>
  <c r="T55"/>
  <c r="U55"/>
  <c r="V55"/>
  <c r="W55"/>
  <c r="X55"/>
  <c r="Y55"/>
  <c r="Z55"/>
  <c r="AD55"/>
  <c r="M73"/>
  <c r="M74"/>
  <c r="M75"/>
  <c r="M76"/>
  <c r="M77"/>
  <c r="M78"/>
  <c r="M79"/>
  <c r="E80"/>
  <c r="G80"/>
  <c r="I80"/>
  <c r="K80"/>
  <c r="O80"/>
  <c r="Q80"/>
  <c r="S80"/>
  <c r="D11" i="10"/>
  <c r="F11"/>
  <c r="H11"/>
  <c r="J11"/>
  <c r="N11"/>
  <c r="L12"/>
  <c r="N12"/>
  <c r="L13"/>
  <c r="N13"/>
  <c r="L14"/>
  <c r="N14"/>
  <c r="L15"/>
  <c r="N15"/>
  <c r="L16"/>
  <c r="N16"/>
  <c r="D17"/>
  <c r="F17"/>
  <c r="H17"/>
  <c r="J17"/>
  <c r="L17"/>
  <c r="L18"/>
  <c r="N18"/>
  <c r="L19"/>
  <c r="N19"/>
  <c r="L20"/>
  <c r="N20"/>
  <c r="L21"/>
  <c r="N21"/>
  <c r="L22"/>
  <c r="N22"/>
  <c r="F29"/>
  <c r="D136" i="14"/>
  <c r="L24" i="10"/>
  <c r="N24"/>
  <c r="L25"/>
  <c r="N25"/>
  <c r="L26"/>
  <c r="N26"/>
  <c r="L27"/>
  <c r="N27"/>
  <c r="L28"/>
  <c r="N28"/>
  <c r="D29"/>
  <c r="H29"/>
  <c r="D30"/>
  <c r="F30"/>
  <c r="H30"/>
  <c r="J30"/>
  <c r="N30"/>
  <c r="D31"/>
  <c r="F31"/>
  <c r="H31"/>
  <c r="J31"/>
  <c r="N31"/>
  <c r="D32"/>
  <c r="F32"/>
  <c r="H32"/>
  <c r="E139" i="14"/>
  <c r="J32" i="10"/>
  <c r="N32"/>
  <c r="L33"/>
  <c r="N33"/>
  <c r="L34"/>
  <c r="N34"/>
  <c r="L35"/>
  <c r="N35"/>
  <c r="D36"/>
  <c r="F36"/>
  <c r="H36"/>
  <c r="E140" i="14"/>
  <c r="J36" i="10"/>
  <c r="N36"/>
  <c r="D37"/>
  <c r="F37"/>
  <c r="H37"/>
  <c r="E141" i="14"/>
  <c r="J37" i="10"/>
  <c r="N37"/>
  <c r="D56"/>
  <c r="G56"/>
  <c r="J56"/>
  <c r="M56"/>
  <c r="K65"/>
  <c r="M71"/>
  <c r="M74"/>
  <c r="M77"/>
  <c r="M80"/>
  <c r="D80"/>
  <c r="G80"/>
  <c r="J80"/>
  <c r="D136"/>
  <c r="D14" i="11"/>
  <c r="E14"/>
  <c r="F14"/>
  <c r="G14"/>
  <c r="D15"/>
  <c r="E15"/>
  <c r="F15"/>
  <c r="G15"/>
  <c r="D19"/>
  <c r="E19"/>
  <c r="F19"/>
  <c r="G19"/>
  <c r="C6" i="3"/>
  <c r="D17" i="11"/>
  <c r="D6" i="3"/>
  <c r="E6"/>
  <c r="F17" i="11"/>
  <c r="G6" i="3"/>
  <c r="H6"/>
  <c r="I6"/>
  <c r="J6"/>
  <c r="F6"/>
  <c r="F7"/>
  <c r="F8"/>
  <c r="F9"/>
  <c r="F10"/>
  <c r="F11"/>
  <c r="F12"/>
  <c r="F10" i="18"/>
  <c r="F91" i="14"/>
  <c r="D13" i="18"/>
  <c r="D7"/>
  <c r="H7"/>
  <c r="I7"/>
  <c r="J7"/>
  <c r="F14"/>
  <c r="F15"/>
  <c r="F16"/>
  <c r="F23"/>
  <c r="F24"/>
  <c r="F25"/>
  <c r="C26"/>
  <c r="F27"/>
  <c r="F28"/>
  <c r="F29"/>
  <c r="F31"/>
  <c r="F32"/>
  <c r="F33"/>
  <c r="F34"/>
  <c r="F35"/>
  <c r="C30"/>
  <c r="C22"/>
  <c r="D42"/>
  <c r="H42"/>
  <c r="I42"/>
  <c r="F38"/>
  <c r="F36"/>
  <c r="F39"/>
  <c r="F40"/>
  <c r="F41"/>
  <c r="C44"/>
  <c r="D44"/>
  <c r="G44"/>
  <c r="H44"/>
  <c r="I44"/>
  <c r="J44"/>
  <c r="F45"/>
  <c r="F46"/>
  <c r="F47"/>
  <c r="F48"/>
  <c r="F49"/>
  <c r="F50"/>
  <c r="F51"/>
  <c r="C52"/>
  <c r="D52"/>
  <c r="E93" i="14"/>
  <c r="G52" i="18"/>
  <c r="H52"/>
  <c r="I52"/>
  <c r="J52"/>
  <c r="J61"/>
  <c r="F53"/>
  <c r="F54"/>
  <c r="F55"/>
  <c r="F56"/>
  <c r="F57"/>
  <c r="F58"/>
  <c r="F59"/>
  <c r="F60"/>
  <c r="C61"/>
  <c r="C93" i="14"/>
  <c r="F64" i="18"/>
  <c r="C65"/>
  <c r="C63"/>
  <c r="D65"/>
  <c r="D63"/>
  <c r="G65"/>
  <c r="H65"/>
  <c r="H63"/>
  <c r="I65"/>
  <c r="I63"/>
  <c r="J65"/>
  <c r="J63"/>
  <c r="F66"/>
  <c r="F67"/>
  <c r="F68"/>
  <c r="F69"/>
  <c r="F71"/>
  <c r="C72"/>
  <c r="C70"/>
  <c r="D72"/>
  <c r="D70"/>
  <c r="E94" i="14"/>
  <c r="G72" i="18"/>
  <c r="G70"/>
  <c r="H72"/>
  <c r="H70"/>
  <c r="I72"/>
  <c r="I70"/>
  <c r="I80"/>
  <c r="J72"/>
  <c r="J70"/>
  <c r="F73"/>
  <c r="F74"/>
  <c r="F75"/>
  <c r="F76"/>
  <c r="F77"/>
  <c r="F78"/>
  <c r="F79"/>
  <c r="F83"/>
  <c r="C10" i="19"/>
  <c r="D10"/>
  <c r="E10"/>
  <c r="G10"/>
  <c r="H10"/>
  <c r="I10"/>
  <c r="J10"/>
  <c r="F11"/>
  <c r="F12"/>
  <c r="F13"/>
  <c r="F14"/>
  <c r="F15"/>
  <c r="F16"/>
  <c r="F17"/>
  <c r="F18"/>
  <c r="F19"/>
  <c r="C22"/>
  <c r="D22"/>
  <c r="E22"/>
  <c r="G22"/>
  <c r="H22"/>
  <c r="I22"/>
  <c r="J22"/>
  <c r="F23"/>
  <c r="F24"/>
  <c r="F25"/>
  <c r="F26"/>
  <c r="F27"/>
  <c r="F28"/>
  <c r="F29"/>
  <c r="F30"/>
  <c r="F31"/>
  <c r="C32"/>
  <c r="D32"/>
  <c r="E32"/>
  <c r="G32"/>
  <c r="H32"/>
  <c r="I32"/>
  <c r="J32"/>
  <c r="F33"/>
  <c r="F34"/>
  <c r="F35"/>
  <c r="F36"/>
  <c r="C37"/>
  <c r="D37"/>
  <c r="E37"/>
  <c r="G37"/>
  <c r="H37"/>
  <c r="I37"/>
  <c r="J37"/>
  <c r="F38"/>
  <c r="F39"/>
  <c r="F40"/>
  <c r="F41"/>
  <c r="C42"/>
  <c r="D42"/>
  <c r="E42"/>
  <c r="G42"/>
  <c r="H42"/>
  <c r="I42"/>
  <c r="I45"/>
  <c r="J42"/>
  <c r="F43"/>
  <c r="F44"/>
  <c r="E45"/>
  <c r="E88" i="14"/>
  <c r="F7" i="20"/>
  <c r="C8"/>
  <c r="D8"/>
  <c r="E8"/>
  <c r="G8"/>
  <c r="H8"/>
  <c r="I8"/>
  <c r="J8"/>
  <c r="F8"/>
  <c r="F52" i="14"/>
  <c r="F9" i="20"/>
  <c r="F10"/>
  <c r="F11"/>
  <c r="F12"/>
  <c r="F13"/>
  <c r="F14"/>
  <c r="F15"/>
  <c r="F16"/>
  <c r="C17"/>
  <c r="D7" i="11"/>
  <c r="D17" i="20"/>
  <c r="E7" i="11"/>
  <c r="E17" i="20"/>
  <c r="F7" i="11"/>
  <c r="G17" i="20"/>
  <c r="H17"/>
  <c r="I17"/>
  <c r="J17"/>
  <c r="E18"/>
  <c r="G18"/>
  <c r="H18"/>
  <c r="I18"/>
  <c r="J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C41"/>
  <c r="D41"/>
  <c r="E41"/>
  <c r="G41"/>
  <c r="H41"/>
  <c r="I41"/>
  <c r="J41"/>
  <c r="F42"/>
  <c r="F43"/>
  <c r="F44"/>
  <c r="F45"/>
  <c r="F46"/>
  <c r="F47"/>
  <c r="F48"/>
  <c r="D49"/>
  <c r="E49"/>
  <c r="G49"/>
  <c r="H49"/>
  <c r="I49"/>
  <c r="J49"/>
  <c r="F50"/>
  <c r="F51"/>
  <c r="F52"/>
  <c r="D60"/>
  <c r="D67"/>
  <c r="E60"/>
  <c r="E57" i="14"/>
  <c r="G60" i="20"/>
  <c r="H60"/>
  <c r="H67"/>
  <c r="I60"/>
  <c r="I67"/>
  <c r="J60"/>
  <c r="F61"/>
  <c r="F62"/>
  <c r="F63"/>
  <c r="F64"/>
  <c r="F65"/>
  <c r="F66"/>
  <c r="F60"/>
  <c r="F57" i="14"/>
  <c r="J67" i="20"/>
  <c r="F68"/>
  <c r="F69"/>
  <c r="F70"/>
  <c r="F63" i="14"/>
  <c r="F71" i="20"/>
  <c r="C72"/>
  <c r="D72"/>
  <c r="D86"/>
  <c r="E72"/>
  <c r="G72"/>
  <c r="H72"/>
  <c r="I72"/>
  <c r="J72"/>
  <c r="J86"/>
  <c r="F73"/>
  <c r="F74"/>
  <c r="C75"/>
  <c r="D75"/>
  <c r="E75"/>
  <c r="G75"/>
  <c r="H75"/>
  <c r="I75"/>
  <c r="J75"/>
  <c r="F76"/>
  <c r="F77"/>
  <c r="F79"/>
  <c r="F80"/>
  <c r="F81"/>
  <c r="F82"/>
  <c r="C86"/>
  <c r="G86"/>
  <c r="I86"/>
  <c r="F88"/>
  <c r="J90"/>
  <c r="J91"/>
  <c r="J96"/>
  <c r="D91"/>
  <c r="E91"/>
  <c r="G91"/>
  <c r="H91"/>
  <c r="I91"/>
  <c r="C92"/>
  <c r="D92"/>
  <c r="E92"/>
  <c r="G92"/>
  <c r="H92"/>
  <c r="I92"/>
  <c r="J92"/>
  <c r="C93"/>
  <c r="D93"/>
  <c r="E93"/>
  <c r="G93"/>
  <c r="H93"/>
  <c r="I93"/>
  <c r="J93"/>
  <c r="C94"/>
  <c r="D94"/>
  <c r="E94"/>
  <c r="G94"/>
  <c r="H94"/>
  <c r="I94"/>
  <c r="J94"/>
  <c r="F94"/>
  <c r="C95"/>
  <c r="D95"/>
  <c r="E95"/>
  <c r="G95"/>
  <c r="H95"/>
  <c r="I95"/>
  <c r="J95"/>
  <c r="F95"/>
  <c r="F99"/>
  <c r="F100"/>
  <c r="F101"/>
  <c r="J23" i="10"/>
  <c r="F102" i="20"/>
  <c r="F103"/>
  <c r="F104"/>
  <c r="C105"/>
  <c r="D105"/>
  <c r="E105"/>
  <c r="G105"/>
  <c r="H105"/>
  <c r="I105"/>
  <c r="J105"/>
  <c r="D51" i="14"/>
  <c r="E51"/>
  <c r="F51"/>
  <c r="D52"/>
  <c r="E52"/>
  <c r="D53"/>
  <c r="E53"/>
  <c r="G53"/>
  <c r="H53"/>
  <c r="I53"/>
  <c r="J53"/>
  <c r="D54"/>
  <c r="E54"/>
  <c r="D55"/>
  <c r="E55"/>
  <c r="D56"/>
  <c r="G58"/>
  <c r="H58"/>
  <c r="H67"/>
  <c r="H72"/>
  <c r="H100"/>
  <c r="I58"/>
  <c r="J58"/>
  <c r="J67"/>
  <c r="J72"/>
  <c r="J100"/>
  <c r="B60"/>
  <c r="G60"/>
  <c r="H60"/>
  <c r="I60"/>
  <c r="J60"/>
  <c r="D61"/>
  <c r="E61"/>
  <c r="F61"/>
  <c r="D62"/>
  <c r="E62"/>
  <c r="F62"/>
  <c r="D63"/>
  <c r="E63"/>
  <c r="D64"/>
  <c r="E64"/>
  <c r="F64"/>
  <c r="D65"/>
  <c r="E65"/>
  <c r="D66"/>
  <c r="E66"/>
  <c r="G67"/>
  <c r="I67"/>
  <c r="D68"/>
  <c r="E68"/>
  <c r="F68"/>
  <c r="D69"/>
  <c r="E69"/>
  <c r="F69"/>
  <c r="D70"/>
  <c r="E70"/>
  <c r="F70"/>
  <c r="D71"/>
  <c r="E71"/>
  <c r="F71"/>
  <c r="G72"/>
  <c r="I72"/>
  <c r="C76"/>
  <c r="E76"/>
  <c r="C77"/>
  <c r="D77"/>
  <c r="E77"/>
  <c r="F77"/>
  <c r="C78"/>
  <c r="D78"/>
  <c r="E78"/>
  <c r="F78"/>
  <c r="C79"/>
  <c r="D79"/>
  <c r="E79"/>
  <c r="F79"/>
  <c r="C80"/>
  <c r="D80"/>
  <c r="E80"/>
  <c r="F80"/>
  <c r="C81"/>
  <c r="D81"/>
  <c r="E81"/>
  <c r="F81"/>
  <c r="C82"/>
  <c r="D82"/>
  <c r="E82"/>
  <c r="F82"/>
  <c r="C83"/>
  <c r="D83"/>
  <c r="E83"/>
  <c r="F83"/>
  <c r="D84"/>
  <c r="E84"/>
  <c r="C85"/>
  <c r="D85"/>
  <c r="E85"/>
  <c r="C86"/>
  <c r="D86"/>
  <c r="E86"/>
  <c r="F86"/>
  <c r="C87"/>
  <c r="D87"/>
  <c r="E87"/>
  <c r="F87"/>
  <c r="C90"/>
  <c r="D90"/>
  <c r="E90"/>
  <c r="C91"/>
  <c r="D91"/>
  <c r="E91"/>
  <c r="C95"/>
  <c r="D95"/>
  <c r="E95"/>
  <c r="F95"/>
  <c r="C98"/>
  <c r="D98"/>
  <c r="E98"/>
  <c r="G100"/>
  <c r="I100"/>
  <c r="C104"/>
  <c r="D104"/>
  <c r="F104"/>
  <c r="D107"/>
  <c r="E107"/>
  <c r="F107"/>
  <c r="C115"/>
  <c r="C103"/>
  <c r="D115"/>
  <c r="D103"/>
  <c r="E115"/>
  <c r="E103"/>
  <c r="F115"/>
  <c r="F103"/>
  <c r="C120"/>
  <c r="D120"/>
  <c r="E120"/>
  <c r="G120"/>
  <c r="H120"/>
  <c r="I120"/>
  <c r="J120"/>
  <c r="F121"/>
  <c r="F122"/>
  <c r="F123"/>
  <c r="C124"/>
  <c r="D124"/>
  <c r="E124"/>
  <c r="G124"/>
  <c r="H124"/>
  <c r="I124"/>
  <c r="J124"/>
  <c r="F125"/>
  <c r="F126"/>
  <c r="F127"/>
  <c r="F124"/>
  <c r="C130"/>
  <c r="D130"/>
  <c r="E130"/>
  <c r="F130"/>
  <c r="C131"/>
  <c r="D131"/>
  <c r="E131"/>
  <c r="F131"/>
  <c r="C132"/>
  <c r="D132"/>
  <c r="E132"/>
  <c r="F132"/>
  <c r="C133"/>
  <c r="D133"/>
  <c r="E133"/>
  <c r="F133"/>
  <c r="C134"/>
  <c r="D134"/>
  <c r="E134"/>
  <c r="F134"/>
  <c r="C135"/>
  <c r="D135"/>
  <c r="E135"/>
  <c r="F135"/>
  <c r="C136"/>
  <c r="E136"/>
  <c r="C137"/>
  <c r="D137"/>
  <c r="E137"/>
  <c r="F137"/>
  <c r="C138"/>
  <c r="D138"/>
  <c r="E138"/>
  <c r="F138"/>
  <c r="C139"/>
  <c r="D139"/>
  <c r="F139"/>
  <c r="C140"/>
  <c r="D140"/>
  <c r="F140"/>
  <c r="C141"/>
  <c r="D141"/>
  <c r="F141"/>
  <c r="F44" i="18"/>
  <c r="G61"/>
  <c r="F98" i="20"/>
  <c r="F105"/>
  <c r="H87"/>
  <c r="H86"/>
  <c r="F42" i="19"/>
  <c r="F49" i="20"/>
  <c r="F56" i="14"/>
  <c r="F37" i="19"/>
  <c r="F85" i="14"/>
  <c r="F10" i="19"/>
  <c r="F52" i="18"/>
  <c r="E17" i="11"/>
  <c r="E18"/>
  <c r="AE55" i="9"/>
  <c r="AC55"/>
  <c r="AA33"/>
  <c r="Q55"/>
  <c r="G55"/>
  <c r="AA32"/>
  <c r="F72" i="18"/>
  <c r="G63"/>
  <c r="F65"/>
  <c r="I61"/>
  <c r="F26"/>
  <c r="G7"/>
  <c r="AA34" i="9"/>
  <c r="F18" i="11"/>
  <c r="D18"/>
  <c r="D76" i="14"/>
  <c r="F32" i="19"/>
  <c r="F84" i="14"/>
  <c r="C84"/>
  <c r="C42" i="18"/>
  <c r="F93" i="20"/>
  <c r="F92"/>
  <c r="F75"/>
  <c r="F66" i="14"/>
  <c r="F41" i="20"/>
  <c r="F55" i="14"/>
  <c r="F17" i="20"/>
  <c r="G7" i="11"/>
  <c r="F53" i="14"/>
  <c r="H45" i="19"/>
  <c r="D80" i="18"/>
  <c r="D94" i="14"/>
  <c r="D61" i="18"/>
  <c r="D93" i="14"/>
  <c r="M80" i="9"/>
  <c r="AA53"/>
  <c r="AA52"/>
  <c r="AA51"/>
  <c r="AA50"/>
  <c r="AA49"/>
  <c r="AA48"/>
  <c r="AA47"/>
  <c r="AA46"/>
  <c r="AA45"/>
  <c r="AA44"/>
  <c r="F70" i="18"/>
  <c r="G80"/>
  <c r="F30"/>
  <c r="J80"/>
  <c r="C80"/>
  <c r="C94" i="14"/>
  <c r="H80" i="18"/>
  <c r="F63"/>
  <c r="D81"/>
  <c r="D84"/>
  <c r="D92" i="14"/>
  <c r="D96"/>
  <c r="J42" i="18"/>
  <c r="F120" i="14"/>
  <c r="F91" i="20"/>
  <c r="F72"/>
  <c r="F65" i="14"/>
  <c r="F22" i="19"/>
  <c r="F76" i="14"/>
  <c r="L31" i="10"/>
  <c r="L30"/>
  <c r="AA42" i="9"/>
  <c r="AA40"/>
  <c r="L55"/>
  <c r="D129" i="14"/>
  <c r="J87" i="20"/>
  <c r="C78"/>
  <c r="C83"/>
  <c r="E86"/>
  <c r="G45" i="19"/>
  <c r="N17" i="10"/>
  <c r="AA41" i="9"/>
  <c r="AA35"/>
  <c r="AA39"/>
  <c r="AA37"/>
  <c r="AB55"/>
  <c r="AA43"/>
  <c r="AA38"/>
  <c r="AA36"/>
  <c r="AA55"/>
  <c r="F129" i="14"/>
  <c r="L37" i="10"/>
  <c r="L36"/>
  <c r="L32"/>
  <c r="L11"/>
  <c r="E129" i="14"/>
  <c r="C129"/>
  <c r="G18" i="11"/>
  <c r="F98" i="14"/>
  <c r="G17" i="11"/>
  <c r="H61" i="18"/>
  <c r="F61"/>
  <c r="F93" i="14"/>
  <c r="G42" i="18"/>
  <c r="F42"/>
  <c r="J45" i="19"/>
  <c r="F45"/>
  <c r="F88" i="14"/>
  <c r="C45" i="19"/>
  <c r="C88" i="14"/>
  <c r="D45" i="19"/>
  <c r="D88" i="14"/>
  <c r="H90" i="20"/>
  <c r="H96"/>
  <c r="H78"/>
  <c r="H83"/>
  <c r="H8" i="19"/>
  <c r="I87" i="20"/>
  <c r="C87"/>
  <c r="N23" i="10"/>
  <c r="J29"/>
  <c r="L23"/>
  <c r="J78" i="20"/>
  <c r="J83"/>
  <c r="F86"/>
  <c r="I78"/>
  <c r="I83"/>
  <c r="I8" i="19"/>
  <c r="I90" i="20"/>
  <c r="I96"/>
  <c r="G87"/>
  <c r="D78"/>
  <c r="D83"/>
  <c r="E9" i="11"/>
  <c r="D90" i="20"/>
  <c r="D96"/>
  <c r="E8" i="11"/>
  <c r="D87" i="20"/>
  <c r="D57" i="14"/>
  <c r="D58"/>
  <c r="D67"/>
  <c r="D72"/>
  <c r="D102"/>
  <c r="C59"/>
  <c r="C60"/>
  <c r="E56"/>
  <c r="E58"/>
  <c r="E67"/>
  <c r="E72"/>
  <c r="E102"/>
  <c r="E67" i="20"/>
  <c r="E78"/>
  <c r="E83"/>
  <c r="J8" i="19"/>
  <c r="E10" i="11"/>
  <c r="D74" i="14"/>
  <c r="E100"/>
  <c r="E101"/>
  <c r="E87" i="20"/>
  <c r="D10" i="11"/>
  <c r="C8" i="19"/>
  <c r="C20"/>
  <c r="D9" i="11"/>
  <c r="D11"/>
  <c r="C73" i="14"/>
  <c r="C74"/>
  <c r="F18" i="20"/>
  <c r="F67"/>
  <c r="F78"/>
  <c r="F83"/>
  <c r="G67"/>
  <c r="C92" i="14"/>
  <c r="C96"/>
  <c r="E92"/>
  <c r="E96"/>
  <c r="F80" i="18"/>
  <c r="F94" i="14"/>
  <c r="F92"/>
  <c r="E13" i="11"/>
  <c r="L56" i="9"/>
  <c r="V56"/>
  <c r="Q56"/>
  <c r="G56"/>
  <c r="AA56"/>
  <c r="D101" i="14"/>
  <c r="D8" i="11"/>
  <c r="D100" i="14"/>
  <c r="E90" i="20"/>
  <c r="E96"/>
  <c r="E59" i="14"/>
  <c r="E60"/>
  <c r="C100"/>
  <c r="N29" i="10"/>
  <c r="F136" i="14"/>
  <c r="L29" i="10"/>
  <c r="E11" i="11"/>
  <c r="D73" i="14"/>
  <c r="D8" i="19"/>
  <c r="D20"/>
  <c r="D13" i="11"/>
  <c r="D59" i="14"/>
  <c r="D60"/>
  <c r="E74"/>
  <c r="F9" i="11"/>
  <c r="F11"/>
  <c r="F10"/>
  <c r="E8" i="19"/>
  <c r="E20"/>
  <c r="E73" i="14"/>
  <c r="G10" i="11"/>
  <c r="F8" i="19"/>
  <c r="F20"/>
  <c r="F84" i="20"/>
  <c r="F73" i="14"/>
  <c r="F85" i="20"/>
  <c r="F74" i="14"/>
  <c r="G11" i="11"/>
  <c r="G9"/>
  <c r="F54" i="14"/>
  <c r="F58"/>
  <c r="F67"/>
  <c r="F72"/>
  <c r="F87" i="20"/>
  <c r="G78"/>
  <c r="G83"/>
  <c r="G96"/>
  <c r="F90" i="14"/>
  <c r="F96"/>
  <c r="F8" i="11"/>
  <c r="F13"/>
  <c r="F101" i="14"/>
  <c r="F102"/>
  <c r="F100"/>
  <c r="F90" i="20"/>
  <c r="F96"/>
  <c r="G8" i="19"/>
  <c r="G20"/>
  <c r="H9"/>
  <c r="H20"/>
  <c r="I9"/>
  <c r="I20"/>
  <c r="J9"/>
  <c r="J20"/>
  <c r="G8" i="11"/>
  <c r="F59" i="14"/>
  <c r="F60"/>
  <c r="G13" i="11"/>
</calcChain>
</file>

<file path=xl/sharedStrings.xml><?xml version="1.0" encoding="utf-8"?>
<sst xmlns="http://schemas.openxmlformats.org/spreadsheetml/2006/main" count="1443" uniqueCount="540">
  <si>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</si>
  <si>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</si>
  <si>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</si>
  <si>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</si>
  <si>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</si>
  <si>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</si>
  <si>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</si>
  <si>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</si>
  <si>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</si>
  <si>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</si>
  <si>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</si>
  <si>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Код рядка </t>
  </si>
  <si>
    <t>Усього доходів</t>
  </si>
  <si>
    <t>Додаток 1</t>
  </si>
  <si>
    <t>Територія</t>
  </si>
  <si>
    <t>Плановий рік (усього)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</si>
  <si>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</si>
  <si>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</si>
  <si>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</si>
  <si>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</si>
  <si>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</si>
  <si>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</si>
  <si>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</si>
  <si>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</si>
  <si>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</si>
  <si>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</si>
  <si>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Забезпечення</t>
  </si>
  <si>
    <t>х</t>
  </si>
  <si>
    <t>Фінансовий план поточного року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</si>
  <si>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</si>
  <si>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</si>
  <si>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</si>
  <si>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</si>
  <si>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</si>
  <si>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</si>
  <si>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</si>
  <si>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</si>
  <si>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</si>
  <si>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</si>
  <si>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</si>
  <si>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</si>
  <si>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</si>
  <si>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</si>
  <si>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</si>
  <si>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</si>
  <si>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</si>
  <si>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</si>
  <si>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</si>
  <si>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</si>
  <si>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</si>
  <si>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</si>
  <si>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</si>
  <si>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</si>
  <si>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</si>
  <si>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План поточного року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</si>
  <si>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</si>
  <si>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</si>
  <si>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</si>
  <si>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</si>
  <si>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</si>
  <si>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</si>
  <si>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</si>
  <si>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</si>
  <si>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</si>
  <si>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</si>
  <si>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</si>
  <si>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</si>
  <si>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</si>
  <si>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</si>
  <si>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</si>
  <si>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</si>
  <si>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</si>
  <si>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</si>
  <si>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</si>
  <si>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</si>
  <si>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</si>
  <si>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</si>
  <si>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</si>
  <si>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</si>
  <si>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</si>
  <si>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Плановий ______  рік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</si>
  <si>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</si>
  <si>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</si>
  <si>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</si>
  <si>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</si>
  <si>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</si>
  <si>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</si>
  <si>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</si>
  <si>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</si>
  <si>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</si>
  <si>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Фактичний показник за _____ минулий рік</t>
  </si>
  <si>
    <t>Плановий показник поточного_____ року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</si>
  <si>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</si>
  <si>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</si>
  <si>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</si>
  <si>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</si>
  <si>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</si>
  <si>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</si>
  <si>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</si>
  <si>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Фактичний показник поточного року за останній звітний період _________________________</t>
  </si>
  <si>
    <t>рентна плата за транспортування</t>
  </si>
  <si>
    <t>_____________________________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</si>
  <si>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</si>
  <si>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</si>
  <si>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</si>
  <si>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</si>
  <si>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</si>
  <si>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</si>
  <si>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</si>
  <si>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</si>
  <si>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</si>
  <si>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</si>
  <si>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</si>
  <si>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</si>
  <si>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</si>
  <si>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</si>
  <si>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</si>
  <si>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</si>
  <si>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 xml:space="preserve">ПОГОДЖЕНО 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</si>
  <si>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</si>
  <si>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</si>
  <si>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</si>
  <si>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</si>
  <si>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</si>
  <si>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______________________________________</t>
  </si>
  <si>
    <t>у тому числі за основними видами діяльності за КВЕД</t>
  </si>
  <si>
    <t>Плановий рік</t>
  </si>
  <si>
    <t>Код за ЄДРПОУ</t>
  </si>
  <si>
    <t>Рік</t>
  </si>
  <si>
    <t xml:space="preserve"> рішення Кабінету Міністрів України)</t>
  </si>
  <si>
    <t xml:space="preserve"> управління підприємством або номер відповідного </t>
  </si>
  <si>
    <t>управління підприємством)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</si>
  <si>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</si>
  <si>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</si>
  <si>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</si>
  <si>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</si>
  <si>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</si>
  <si>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</si>
  <si>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</si>
  <si>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</si>
  <si>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</si>
  <si>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</si>
  <si>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</si>
  <si>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</si>
  <si>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Прогноз на поточний рік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</si>
  <si>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</si>
  <si>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</si>
  <si>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</si>
  <si>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</si>
  <si>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</si>
  <si>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</si>
  <si>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</si>
  <si>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</si>
  <si>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</si>
  <si>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</si>
  <si>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</si>
  <si>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</si>
  <si>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</si>
  <si>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</si>
  <si>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</si>
  <si>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</si>
  <si>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</si>
  <si>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</si>
  <si>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</si>
  <si>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</si>
  <si>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</si>
  <si>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</si>
  <si>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</si>
  <si>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</si>
  <si>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</si>
  <si>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</si>
  <si>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</si>
  <si>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</si>
  <si>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</si>
  <si>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</si>
  <si>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</si>
  <si>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</si>
  <si>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</si>
  <si>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</si>
  <si>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</si>
  <si>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</si>
  <si>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</si>
  <si>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</si>
  <si>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</si>
  <si>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x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</si>
  <si>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</si>
  <si>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</si>
  <si>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</si>
  <si>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</si>
  <si>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</si>
  <si>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</si>
  <si>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</si>
  <si>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</si>
  <si>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</si>
  <si>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</si>
  <si>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</si>
  <si>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                      (посада)</t>
  </si>
  <si>
    <t>_________________________</t>
  </si>
  <si>
    <t>____________________________________________</t>
  </si>
  <si>
    <t>Неконтрольована частка</t>
  </si>
  <si>
    <t>плановий рік +1 рік</t>
  </si>
  <si>
    <t>плановий рік +2 роки</t>
  </si>
  <si>
    <t>плановий рік +3 роки</t>
  </si>
  <si>
    <t xml:space="preserve">                                                                   (посада)</t>
  </si>
  <si>
    <t xml:space="preserve">                (ініціали, прізвище)    </t>
  </si>
  <si>
    <t>працівники</t>
  </si>
  <si>
    <t>Найменування показника</t>
  </si>
  <si>
    <t>Інформація згідно із стратегічним планом розвитку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</si>
  <si>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</si>
  <si>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</si>
  <si>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</si>
  <si>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</si>
  <si>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</si>
  <si>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</si>
  <si>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</si>
  <si>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</si>
  <si>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</si>
  <si>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</si>
  <si>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</si>
  <si>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                    (підпис)</t>
  </si>
  <si>
    <t xml:space="preserve">                                     (посада)</t>
  </si>
  <si>
    <t xml:space="preserve">                                        (посада)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</si>
  <si>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</si>
  <si>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</si>
  <si>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</si>
  <si>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</si>
  <si>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 xml:space="preserve">      2. Перелік підприємств, які включені до консолідованого (зведеного) фінансового плану</t>
  </si>
  <si>
    <t>Найменування підприємства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</si>
  <si>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</si>
  <si>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</si>
  <si>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</si>
  <si>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</si>
  <si>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</si>
  <si>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</si>
  <si>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</si>
  <si>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</si>
  <si>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 xml:space="preserve">               (підпис)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</si>
  <si>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</si>
  <si>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</si>
  <si>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</si>
  <si>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</si>
  <si>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</si>
  <si>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</si>
  <si>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</si>
  <si>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</si>
  <si>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</si>
  <si>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</si>
  <si>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</si>
  <si>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План із залучення коштів</t>
  </si>
  <si>
    <t>плановий рік
+4 роки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</si>
  <si>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</si>
  <si>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</si>
  <si>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</si>
  <si>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</si>
  <si>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</si>
  <si>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</si>
  <si>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</si>
  <si>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</si>
  <si>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</si>
  <si>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</si>
  <si>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</si>
  <si>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</si>
  <si>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</si>
  <si>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</si>
  <si>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</si>
  <si>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</si>
  <si>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</si>
  <si>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</si>
  <si>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</si>
  <si>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</si>
  <si>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</si>
  <si>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</si>
  <si>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</si>
  <si>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</si>
  <si>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</si>
  <si>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VІI. Кредитна політика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</si>
  <si>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</si>
  <si>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</si>
  <si>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</si>
  <si>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</si>
  <si>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</si>
  <si>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</si>
  <si>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</si>
  <si>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</si>
  <si>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</si>
  <si>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</si>
  <si>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</si>
  <si>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</si>
  <si>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</si>
  <si>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</si>
  <si>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</si>
  <si>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</si>
  <si>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</si>
  <si>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</si>
  <si>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</si>
  <si>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</si>
  <si>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нетипові операційні доходи (розшифрувати)</t>
  </si>
  <si>
    <t>інші операційні доходи (розшифрувати)</t>
  </si>
  <si>
    <t>нетипові операційні витрати  (розшифрувати)</t>
  </si>
  <si>
    <t>інші доходи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</si>
  <si>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</si>
  <si>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</si>
  <si>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</si>
  <si>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</si>
  <si>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податку на додану вартість</t>
  </si>
  <si>
    <t>Надходження авансів від покупців і замовників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</si>
  <si>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</si>
  <si>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</si>
  <si>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</si>
  <si>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</si>
  <si>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</si>
  <si>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</si>
  <si>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капітальний ремонт</t>
  </si>
  <si>
    <t>Зменшення</t>
  </si>
  <si>
    <t>Найменування видів діяльності за КВЕД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</si>
  <si>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</si>
  <si>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</si>
  <si>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</si>
  <si>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</si>
  <si>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</si>
  <si>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</si>
  <si>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</si>
  <si>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Плановий рік до плану
поточного року, %</t>
  </si>
  <si>
    <t>Плановий рік до факту
минулого року, %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</si>
  <si>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</si>
  <si>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</si>
  <si>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</si>
  <si>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</si>
  <si>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Фінансовий план
поточного року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</si>
  <si>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</si>
  <si>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</si>
  <si>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</si>
  <si>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</si>
  <si>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</si>
  <si>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</si>
  <si>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</si>
  <si>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</si>
  <si>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</si>
  <si>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</si>
  <si>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</si>
  <si>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</si>
  <si>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</si>
  <si>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</si>
  <si>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</si>
  <si>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</si>
  <si>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</si>
  <si>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</si>
  <si>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</si>
  <si>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</si>
  <si>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</si>
  <si>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</si>
  <si>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</si>
  <si>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</si>
  <si>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</si>
  <si>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</si>
  <si>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</si>
  <si>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</si>
  <si>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</si>
  <si>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</si>
  <si>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</si>
  <si>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</si>
  <si>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</si>
  <si>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</si>
  <si>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</si>
  <si>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</si>
  <si>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</si>
  <si>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</si>
  <si>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</si>
  <si>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</si>
  <si>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</si>
  <si>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</si>
  <si>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</si>
  <si>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</si>
  <si>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</si>
  <si>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</si>
  <si>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</si>
  <si>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</si>
  <si>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</si>
  <si>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</si>
  <si>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</si>
  <si>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</si>
  <si>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</si>
  <si>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</si>
  <si>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</si>
  <si>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Інші витрачання (розшифрувати)</t>
  </si>
  <si>
    <t>Інші платежі (розшифрувати)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</si>
  <si>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</si>
  <si>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</si>
  <si>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</si>
  <si>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</si>
  <si>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</si>
  <si>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</si>
  <si>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</si>
  <si>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</si>
  <si>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</si>
  <si>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</si>
  <si>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</si>
  <si>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</si>
  <si>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</si>
  <si>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</si>
  <si>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</si>
  <si>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</si>
  <si>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</si>
  <si>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 xml:space="preserve">Надходження грошових коштів від фінансової діяльності  </t>
  </si>
  <si>
    <t>Надходження від власного капіталу</t>
  </si>
  <si>
    <t>Витрачання грошових коштів від фінансової діяльності</t>
  </si>
  <si>
    <t>Витрачання на викуп власних акцій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</si>
  <si>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</si>
  <si>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</si>
  <si>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</si>
  <si>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</si>
  <si>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</si>
  <si>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</si>
  <si>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</si>
  <si>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</si>
  <si>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члени правління</t>
  </si>
  <si>
    <t>8024</t>
  </si>
  <si>
    <t>8025</t>
  </si>
  <si>
    <t>8004</t>
  </si>
  <si>
    <t>8005</t>
  </si>
  <si>
    <t>Чистий рух грошових коштів за звітний період</t>
  </si>
  <si>
    <t xml:space="preserve">ФІНАНСОВИЙ ПЛАН </t>
  </si>
  <si>
    <t>Код</t>
  </si>
  <si>
    <t>керівник</t>
  </si>
  <si>
    <t>член наглядової ради</t>
  </si>
  <si>
    <t>член правління</t>
  </si>
  <si>
    <t>працівник</t>
  </si>
  <si>
    <t xml:space="preserve">керівник, усього, у тому числі: </t>
  </si>
  <si>
    <t>адміністративно-управлінський працівник</t>
  </si>
  <si>
    <t>Зобов’язання з податків, зборів та інших обов’язкових платежів, у тому числі:</t>
  </si>
  <si>
    <t>3156/1</t>
  </si>
  <si>
    <t>3156/2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</si>
  <si>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</si>
  <si>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</si>
  <si>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</si>
  <si>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Надходження від деривативів</t>
  </si>
  <si>
    <t>Середньомісячні витрати на оплату праці одного працівника (грн), усього, у тому числі: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</si>
  <si>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</si>
  <si>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</si>
  <si>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(найменування органу, яким погоджено фінансовий план)</t>
  </si>
  <si>
    <t>(посада,  ім'я і прізвище керівника суб'єкта</t>
  </si>
  <si>
    <t xml:space="preserve">(посада, прізвище, ім'я, по батькові керівника суб'єкта </t>
  </si>
  <si>
    <t xml:space="preserve">Суб'єкт управління </t>
  </si>
  <si>
    <t>М. П. (посада, прізвище, ім'я, по батькові, дата, підпис)</t>
  </si>
  <si>
    <t>М. П. (дата, підпис)</t>
  </si>
  <si>
    <t>(пункт 2)</t>
  </si>
  <si>
    <t xml:space="preserve">інші зобов’язання з податків і зборів (розшифрувати) 
 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</si>
  <si>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</si>
  <si>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 у тому числі:</t>
  </si>
  <si>
    <t>Витрати на оплату праці, тис. грн, у тому числі:</t>
  </si>
  <si>
    <t>Середньомісячні витрати на оплату праці одного працівника, грн, усього,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</si>
  <si>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</si>
  <si>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                                    у разі затвердження зазначити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</si>
  <si>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</si>
  <si>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</si>
  <si>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</si>
  <si>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 xml:space="preserve">інші виплати, передбачені законодавством </t>
  </si>
  <si>
    <t xml:space="preserve">      *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</si>
  <si>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</si>
  <si>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r>
      <t>Середня кількість працівників</t>
    </r>
    <r>
      <rPr>
        <sz val="14"/>
        <color indexed="8"/>
        <rFont val="Times New Roman"/>
        <family val="1"/>
        <charset val="204"/>
      </rPr>
      <t xml:space="preserve"> (штатних
працівників, зовнішніх сумісників та працівників,
які  працюють за цивільно-правовими договорами),
у тому числі:</t>
    </r>
  </si>
  <si>
    <t xml:space="preserve">Місцезнаходження </t>
  </si>
  <si>
    <r>
      <t xml:space="preserve">Телефон </t>
    </r>
    <r>
      <rPr>
        <b/>
        <sz val="14"/>
        <color indexed="8"/>
        <rFont val="Times New Roman"/>
        <family val="1"/>
        <charset val="204"/>
      </rPr>
      <t/>
    </r>
  </si>
  <si>
    <r>
      <t>Середньооблікова кількість штатних працівників</t>
    </r>
    <r>
      <rPr>
        <b/>
        <sz val="14"/>
        <color indexed="8"/>
        <rFont val="Times New Roman"/>
        <family val="1"/>
        <charset val="204"/>
      </rPr>
      <t xml:space="preserve"> </t>
    </r>
  </si>
  <si>
    <t xml:space="preserve">Прізвище та ініціали керівника  </t>
  </si>
  <si>
    <t xml:space="preserve">Організаційно-правова форма </t>
  </si>
  <si>
    <t>комунальне підприємство</t>
  </si>
  <si>
    <t xml:space="preserve">Вид економічної діяльності    </t>
  </si>
  <si>
    <t xml:space="preserve">Форма власності </t>
  </si>
  <si>
    <t>комунальна</t>
  </si>
  <si>
    <t xml:space="preserve">Галузь     </t>
  </si>
  <si>
    <t>Охорона здоров'я</t>
  </si>
  <si>
    <t>на 2020     рік</t>
  </si>
  <si>
    <r>
      <t xml:space="preserve">  ___________Директор_( головний лікар)_</t>
    </r>
    <r>
      <rPr>
        <sz val="14"/>
        <rFont val="Times New Roman"/>
        <family val="1"/>
        <charset val="204"/>
      </rPr>
      <t xml:space="preserve"> </t>
    </r>
  </si>
  <si>
    <t>В.М.Ярошенко</t>
  </si>
  <si>
    <t xml:space="preserve">Капітальний ремонт фасаду </t>
  </si>
  <si>
    <t>Стоматологічна установка з кріслом-3шт</t>
  </si>
  <si>
    <t>Інгалятор вулкан1шт.</t>
  </si>
  <si>
    <t>СУХОЖАРОВА ШАФА  ГП-20-3 ВІТЯЗЬ-2ШТ</t>
  </si>
  <si>
    <t>СТОМАТОЛОГІЧНІ КОМПРЕСОРИ-2ШТ</t>
  </si>
  <si>
    <t>АПАРАТ ДЛЯ ЕЛЕКТРОФАРЕЗА-1ШТ</t>
  </si>
  <si>
    <t>УХО АПАРАТ БОП-01/27-1ШТ</t>
  </si>
  <si>
    <t>АПАРАТ МІКРОХВИЛЬОВИЙ ТЕРАПІЯ ЛУЧ-5-1ШТ</t>
  </si>
  <si>
    <t>ВАКУУМ МАСАЖ АЛП-02 ДЛЯ ЯСЕН -1ШТ</t>
  </si>
  <si>
    <t>до фінансового плану на 2020 рік</t>
  </si>
  <si>
    <t>КНП НМСП</t>
  </si>
  <si>
    <t>преміювання,ІНТЕНСИВНІСТЬ</t>
  </si>
  <si>
    <t xml:space="preserve">                              ___директор(головний лікар)____</t>
  </si>
  <si>
    <t>В.Ярошенко</t>
  </si>
  <si>
    <r>
      <t xml:space="preserve">                              директор ( головний лікар)</t>
    </r>
    <r>
      <rPr>
        <sz val="14"/>
        <rFont val="Times New Roman"/>
        <family val="1"/>
        <charset val="204"/>
      </rPr>
      <t>_</t>
    </r>
  </si>
  <si>
    <t xml:space="preserve">                     директор(головний лікар)</t>
  </si>
  <si>
    <t xml:space="preserve">                            директор ( головний лікар)</t>
  </si>
  <si>
    <t>(04631)7-30-10</t>
  </si>
  <si>
    <t>16600,м.Ніжин, вулиця Батюка,7</t>
  </si>
  <si>
    <t>Віталій Миколайович  Ярошенко</t>
  </si>
  <si>
    <t xml:space="preserve">Перший заступник міського голови </t>
  </si>
  <si>
    <t xml:space="preserve">                                                                 Г.М.Олійник</t>
  </si>
  <si>
    <t>Виконавчий комітет Ніжинської міської ради Чернігівської області</t>
  </si>
  <si>
    <t>Начальник  УЖКГ</t>
  </si>
  <si>
    <t xml:space="preserve">                                            А.М.Кушніренко </t>
  </si>
  <si>
    <t xml:space="preserve">                                            Т.М.Гавриш</t>
  </si>
  <si>
    <t>В.О.начальника відділу економіки та інвестиційної діяльності виконавчого комітету Ніжинської міської ради Чернігівської області</t>
  </si>
  <si>
    <t>86.23</t>
  </si>
  <si>
    <t>Стоматологічна практика</t>
  </si>
  <si>
    <t>м.Ніжин ,Чернігівська область</t>
  </si>
  <si>
    <t>Комунальне некомерційне підприємство " Ніжинська міська стоматологічна поліклініка"</t>
  </si>
  <si>
    <t>Ніжинська міська рада</t>
  </si>
  <si>
    <t>Директор (головний лікар) КНП " Ніжинська иіська стоматологічна поліклініка" Ніжинської міської ради Чернігівської області                                         В.М.Ярошенко</t>
  </si>
  <si>
    <t>2019 - 1732,0 тис.грн.</t>
  </si>
  <si>
    <t>467,0- амортизація</t>
  </si>
  <si>
    <t>,ремонт комп’ютерної техніки</t>
  </si>
  <si>
    <t xml:space="preserve">та мед.тех.,послуги зв’язку, </t>
  </si>
  <si>
    <t>2020 - 2939,0 тис.грн.</t>
  </si>
  <si>
    <t>1268,0- амортизація</t>
  </si>
  <si>
    <t>1265,0- інші витрати  -( послуги різні,</t>
  </si>
  <si>
    <t>відряддження,податок на землю,</t>
  </si>
  <si>
    <t>пільгова пенсія,</t>
  </si>
  <si>
    <t>1671,0- інші витрати  -( послуги різні,</t>
  </si>
  <si>
    <t>з/п,ЄСВ,ПММ,амортизація ,підписка періодики,електроенергія,опалення,обслуговування комп’ютерного обладнання,канц.товари,господарські товари,водопостачання та водовідведення,вивіз сміття,газопостачання, медикаменти,</t>
  </si>
  <si>
    <t>товари мед. призначення ,пільгове зубопротезування, пільгова пенсія</t>
  </si>
  <si>
    <t>3070.1</t>
  </si>
  <si>
    <t>3070.2</t>
  </si>
  <si>
    <t>3070.3</t>
  </si>
  <si>
    <t>3070.4</t>
  </si>
  <si>
    <t xml:space="preserve"> програма Турбота </t>
  </si>
  <si>
    <t xml:space="preserve"> кошти кап. інвестицій </t>
  </si>
  <si>
    <t xml:space="preserve">Інші надходження (розшифрувати ) </t>
  </si>
  <si>
    <t>кошти  платних послуг</t>
  </si>
  <si>
    <t>благодійні внески</t>
  </si>
  <si>
    <t>1073.1</t>
  </si>
  <si>
    <t>кошти місцевого бюджету</t>
  </si>
  <si>
    <t>медична субвенція</t>
  </si>
  <si>
    <t>інші податки, збори та платежі (1,5% -військови збір, податок на землю)</t>
  </si>
  <si>
    <t>Інші адміністративні витрати  (підписка періодики,електроенергія,опалення,обслуговування комп’ютерного обладнання,канц.товари,господарські товари,водопостачання та водовідведення)</t>
  </si>
  <si>
    <t>інші поераційні витрати (з/п,ЄСВ,ПММ,амортизація ,підписка періодики,електроенергія,опалення,обслуговування комп’ютерного обладнання,канц.товари,господарські товари,водопостачання та водовідведення,вивіз сміття,газопостачання, медикаменти.)</t>
  </si>
  <si>
    <t>Програма Турбота</t>
  </si>
  <si>
    <t>Прорама інформаційна</t>
  </si>
  <si>
    <t>Кошти капітальні інвестиції</t>
  </si>
  <si>
    <t>Кошти віднадання платних послуг</t>
  </si>
  <si>
    <t>Благодійні внески</t>
  </si>
  <si>
    <t>Цільове фінансування (Кошти місцевого бюджету,Медична субвенція )</t>
  </si>
</sst>
</file>

<file path=xl/styles.xml><?xml version="1.0" encoding="utf-8"?>
<styleSheet xmlns="http://schemas.openxmlformats.org/spreadsheetml/2006/main">
  <numFmts count="18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  <numFmt numFmtId="180" formatCode="#,##0;\(#,##0\)"/>
    <numFmt numFmtId="181" formatCode="#,##0.00\ _₴"/>
  </numFmts>
  <fonts count="8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Arial Cyr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u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u/>
      <sz val="14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3" fillId="2" borderId="0" applyNumberFormat="0" applyBorder="0" applyAlignment="0" applyProtection="0"/>
    <xf numFmtId="0" fontId="1" fillId="2" borderId="0" applyNumberFormat="0" applyBorder="0" applyAlignment="0" applyProtection="0"/>
    <xf numFmtId="0" fontId="33" fillId="3" borderId="0" applyNumberFormat="0" applyBorder="0" applyAlignment="0" applyProtection="0"/>
    <xf numFmtId="0" fontId="1" fillId="3" borderId="0" applyNumberFormat="0" applyBorder="0" applyAlignment="0" applyProtection="0"/>
    <xf numFmtId="0" fontId="33" fillId="4" borderId="0" applyNumberFormat="0" applyBorder="0" applyAlignment="0" applyProtection="0"/>
    <xf numFmtId="0" fontId="1" fillId="4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6" borderId="0" applyNumberFormat="0" applyBorder="0" applyAlignment="0" applyProtection="0"/>
    <xf numFmtId="0" fontId="1" fillId="6" borderId="0" applyNumberFormat="0" applyBorder="0" applyAlignment="0" applyProtection="0"/>
    <xf numFmtId="0" fontId="3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9" borderId="0" applyNumberFormat="0" applyBorder="0" applyAlignment="0" applyProtection="0"/>
    <xf numFmtId="0" fontId="1" fillId="9" borderId="0" applyNumberFormat="0" applyBorder="0" applyAlignment="0" applyProtection="0"/>
    <xf numFmtId="0" fontId="33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4" fillId="12" borderId="0" applyNumberFormat="0" applyBorder="0" applyAlignment="0" applyProtection="0"/>
    <xf numFmtId="0" fontId="16" fillId="12" borderId="0" applyNumberFormat="0" applyBorder="0" applyAlignment="0" applyProtection="0"/>
    <xf numFmtId="0" fontId="34" fillId="9" borderId="0" applyNumberFormat="0" applyBorder="0" applyAlignment="0" applyProtection="0"/>
    <xf numFmtId="0" fontId="16" fillId="9" borderId="0" applyNumberFormat="0" applyBorder="0" applyAlignment="0" applyProtection="0"/>
    <xf numFmtId="0" fontId="34" fillId="10" borderId="0" applyNumberFormat="0" applyBorder="0" applyAlignment="0" applyProtection="0"/>
    <xf numFmtId="0" fontId="16" fillId="10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27" fillId="3" borderId="0" applyNumberFormat="0" applyBorder="0" applyAlignment="0" applyProtection="0"/>
    <xf numFmtId="0" fontId="19" fillId="20" borderId="1" applyNumberFormat="0" applyAlignment="0" applyProtection="0"/>
    <xf numFmtId="0" fontId="24" fillId="21" borderId="2" applyNumberFormat="0" applyAlignment="0" applyProtection="0"/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168" fontId="13" fillId="0" borderId="0" applyFont="0" applyFill="0" applyBorder="0" applyAlignment="0" applyProtection="0"/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0" fontId="28" fillId="0" borderId="0" applyNumberFormat="0" applyFill="0" applyBorder="0" applyAlignment="0" applyProtection="0"/>
    <xf numFmtId="171" fontId="36" fillId="0" borderId="0" applyAlignment="0">
      <alignment wrapText="1"/>
    </xf>
    <xf numFmtId="0" fontId="31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38" fillId="22" borderId="7">
      <alignment horizontal="left" vertical="center"/>
      <protection locked="0"/>
    </xf>
    <xf numFmtId="49" fontId="38" fillId="22" borderId="7">
      <alignment horizontal="left" vertical="center"/>
    </xf>
    <xf numFmtId="4" fontId="38" fillId="22" borderId="7">
      <alignment horizontal="right" vertical="center"/>
      <protection locked="0"/>
    </xf>
    <xf numFmtId="4" fontId="38" fillId="22" borderId="7">
      <alignment horizontal="right" vertical="center"/>
    </xf>
    <xf numFmtId="4" fontId="39" fillId="22" borderId="7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</xf>
    <xf numFmtId="4" fontId="42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5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5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" fontId="43" fillId="22" borderId="3">
      <alignment horizontal="right" vertical="center"/>
      <protection locked="0"/>
    </xf>
    <xf numFmtId="4" fontId="43" fillId="22" borderId="3">
      <alignment horizontal="right" vertical="center"/>
    </xf>
    <xf numFmtId="4" fontId="45" fillId="22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" fontId="47" fillId="0" borderId="3">
      <alignment horizontal="right" vertical="center"/>
      <protection locked="0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" fontId="48" fillId="0" borderId="3">
      <alignment horizontal="right" vertical="center"/>
      <protection locked="0"/>
    </xf>
    <xf numFmtId="4" fontId="48" fillId="0" borderId="3">
      <alignment horizontal="right" vertical="center"/>
    </xf>
    <xf numFmtId="49" fontId="46" fillId="0" borderId="3">
      <alignment horizontal="left" vertical="center"/>
      <protection locked="0"/>
    </xf>
    <xf numFmtId="49" fontId="47" fillId="0" borderId="3">
      <alignment horizontal="left" vertical="center"/>
      <protection locked="0"/>
    </xf>
    <xf numFmtId="4" fontId="46" fillId="0" borderId="3">
      <alignment horizontal="right" vertical="center"/>
      <protection locked="0"/>
    </xf>
    <xf numFmtId="0" fontId="29" fillId="0" borderId="8" applyNumberFormat="0" applyFill="0" applyAlignment="0" applyProtection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0" fillId="26" borderId="3">
      <alignment horizontal="right" vertical="center"/>
      <protection locked="0"/>
    </xf>
    <xf numFmtId="4" fontId="50" fillId="27" borderId="3">
      <alignment horizontal="right" vertical="center"/>
      <protection locked="0"/>
    </xf>
    <xf numFmtId="4" fontId="50" fillId="28" borderId="3">
      <alignment horizontal="right" vertical="center"/>
      <protection locked="0"/>
    </xf>
    <xf numFmtId="0" fontId="18" fillId="20" borderId="10" applyNumberFormat="0" applyAlignment="0" applyProtection="0"/>
    <xf numFmtId="49" fontId="35" fillId="0" borderId="3">
      <alignment horizontal="left" vertical="center" wrapText="1"/>
      <protection locked="0"/>
    </xf>
    <xf numFmtId="49" fontId="35" fillId="0" borderId="3">
      <alignment horizontal="left" vertical="center" wrapText="1"/>
      <protection locked="0"/>
    </xf>
    <xf numFmtId="0" fontId="25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16" fillId="16" borderId="0" applyNumberFormat="0" applyBorder="0" applyAlignment="0" applyProtection="0"/>
    <xf numFmtId="0" fontId="34" fillId="17" borderId="0" applyNumberFormat="0" applyBorder="0" applyAlignment="0" applyProtection="0"/>
    <xf numFmtId="0" fontId="16" fillId="17" borderId="0" applyNumberFormat="0" applyBorder="0" applyAlignment="0" applyProtection="0"/>
    <xf numFmtId="0" fontId="34" fillId="18" borderId="0" applyNumberFormat="0" applyBorder="0" applyAlignment="0" applyProtection="0"/>
    <xf numFmtId="0" fontId="16" fillId="18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9" borderId="0" applyNumberFormat="0" applyBorder="0" applyAlignment="0" applyProtection="0"/>
    <xf numFmtId="0" fontId="16" fillId="19" borderId="0" applyNumberFormat="0" applyBorder="0" applyAlignment="0" applyProtection="0"/>
    <xf numFmtId="0" fontId="51" fillId="7" borderId="1" applyNumberFormat="0" applyAlignment="0" applyProtection="0"/>
    <xf numFmtId="0" fontId="17" fillId="7" borderId="1" applyNumberFormat="0" applyAlignment="0" applyProtection="0"/>
    <xf numFmtId="0" fontId="52" fillId="20" borderId="10" applyNumberFormat="0" applyAlignment="0" applyProtection="0"/>
    <xf numFmtId="0" fontId="18" fillId="20" borderId="10" applyNumberFormat="0" applyAlignment="0" applyProtection="0"/>
    <xf numFmtId="0" fontId="53" fillId="20" borderId="1" applyNumberFormat="0" applyAlignment="0" applyProtection="0"/>
    <xf numFmtId="0" fontId="19" fillId="20" borderId="1" applyNumberFormat="0" applyAlignment="0" applyProtection="0"/>
    <xf numFmtId="172" fontId="13" fillId="0" borderId="0" applyFont="0" applyFill="0" applyBorder="0" applyAlignment="0" applyProtection="0"/>
    <xf numFmtId="0" fontId="54" fillId="0" borderId="4" applyNumberFormat="0" applyFill="0" applyAlignment="0" applyProtection="0"/>
    <xf numFmtId="0" fontId="20" fillId="0" borderId="4" applyNumberFormat="0" applyFill="0" applyAlignment="0" applyProtection="0"/>
    <xf numFmtId="0" fontId="55" fillId="0" borderId="5" applyNumberFormat="0" applyFill="0" applyAlignment="0" applyProtection="0"/>
    <xf numFmtId="0" fontId="21" fillId="0" borderId="5" applyNumberFormat="0" applyFill="0" applyAlignment="0" applyProtection="0"/>
    <xf numFmtId="0" fontId="56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23" fillId="0" borderId="11" applyNumberFormat="0" applyFill="0" applyAlignment="0" applyProtection="0"/>
    <xf numFmtId="0" fontId="58" fillId="21" borderId="2" applyNumberFormat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9" fillId="23" borderId="0" applyNumberFormat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1" fillId="0" borderId="0"/>
    <xf numFmtId="0" fontId="81" fillId="0" borderId="0"/>
    <xf numFmtId="0" fontId="13" fillId="0" borderId="0"/>
    <xf numFmtId="0" fontId="2" fillId="0" borderId="0"/>
    <xf numFmtId="0" fontId="13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60" fillId="3" borderId="0" applyNumberFormat="0" applyBorder="0" applyAlignment="0" applyProtection="0"/>
    <xf numFmtId="0" fontId="27" fillId="3" borderId="0" applyNumberFormat="0" applyBorder="0" applyAlignment="0" applyProtection="0"/>
    <xf numFmtId="0" fontId="6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2" fillId="25" borderId="9" applyNumberFormat="0" applyFont="0" applyAlignment="0" applyProtection="0"/>
    <xf numFmtId="0" fontId="13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8" applyNumberFormat="0" applyFill="0" applyAlignment="0" applyProtection="0"/>
    <xf numFmtId="0" fontId="29" fillId="0" borderId="8" applyNumberFormat="0" applyFill="0" applyAlignment="0" applyProtection="0"/>
    <xf numFmtId="0" fontId="3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3" fontId="66" fillId="0" borderId="0" applyFont="0" applyFill="0" applyBorder="0" applyAlignment="0" applyProtection="0"/>
    <xf numFmtId="174" fontId="6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7" fillId="4" borderId="0" applyNumberFormat="0" applyBorder="0" applyAlignment="0" applyProtection="0"/>
    <xf numFmtId="0" fontId="31" fillId="4" borderId="0" applyNumberFormat="0" applyBorder="0" applyAlignment="0" applyProtection="0"/>
    <xf numFmtId="176" fontId="68" fillId="22" borderId="12" applyFill="0" applyBorder="0">
      <alignment horizontal="center" vertical="center" wrapText="1"/>
      <protection locked="0"/>
    </xf>
    <xf numFmtId="171" fontId="69" fillId="0" borderId="0">
      <alignment wrapText="1"/>
    </xf>
    <xf numFmtId="171" fontId="36" fillId="0" borderId="0">
      <alignment wrapText="1"/>
    </xf>
  </cellStyleXfs>
  <cellXfs count="423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0" fontId="6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2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15" fillId="0" borderId="0" xfId="245" applyFont="1" applyFill="1"/>
    <xf numFmtId="0" fontId="6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70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70" fontId="5" fillId="0" borderId="0" xfId="245" applyNumberFormat="1" applyFont="1" applyFill="1" applyBorder="1" applyAlignment="1">
      <alignment horizontal="center" vertical="center" wrapText="1"/>
    </xf>
    <xf numFmtId="170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 shrinkToFit="1"/>
    </xf>
    <xf numFmtId="0" fontId="10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182" applyFont="1" applyFill="1" applyBorder="1" applyAlignment="1">
      <alignment vertical="center" wrapText="1"/>
      <protection locked="0"/>
    </xf>
    <xf numFmtId="0" fontId="4" fillId="0" borderId="3" xfId="182" applyFont="1" applyFill="1" applyBorder="1" applyAlignment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 shrinkToFi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6" xfId="0" quotePrefix="1" applyFont="1" applyFill="1" applyBorder="1" applyAlignment="1">
      <alignment horizontal="center" vertical="center"/>
    </xf>
    <xf numFmtId="0" fontId="4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245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170" fontId="4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27" borderId="3" xfId="0" applyNumberFormat="1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179" fontId="4" fillId="30" borderId="3" xfId="0" applyNumberFormat="1" applyFont="1" applyFill="1" applyBorder="1" applyAlignment="1">
      <alignment horizontal="center" vertical="center" wrapText="1"/>
    </xf>
    <xf numFmtId="169" fontId="5" fillId="30" borderId="3" xfId="237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180" fontId="5" fillId="0" borderId="3" xfId="22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4" fillId="26" borderId="14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0" fontId="5" fillId="22" borderId="3" xfId="0" quotePrefix="1" applyFont="1" applyFill="1" applyBorder="1" applyAlignment="1">
      <alignment horizontal="center" vertical="center"/>
    </xf>
    <xf numFmtId="0" fontId="5" fillId="22" borderId="3" xfId="0" applyFont="1" applyFill="1" applyBorder="1" applyAlignment="1">
      <alignment horizontal="center" vertical="center"/>
    </xf>
    <xf numFmtId="0" fontId="5" fillId="22" borderId="16" xfId="0" quotePrefix="1" applyFont="1" applyFill="1" applyBorder="1" applyAlignment="1">
      <alignment horizontal="center" vertical="center"/>
    </xf>
    <xf numFmtId="0" fontId="5" fillId="22" borderId="3" xfId="245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right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169" fontId="5" fillId="22" borderId="3" xfId="237" applyNumberFormat="1" applyFont="1" applyFill="1" applyBorder="1" applyAlignment="1">
      <alignment horizontal="center" vertical="center" wrapText="1"/>
    </xf>
    <xf numFmtId="173" fontId="4" fillId="22" borderId="3" xfId="0" applyNumberFormat="1" applyFont="1" applyFill="1" applyBorder="1" applyAlignment="1">
      <alignment horizontal="center" vertical="center" wrapText="1"/>
    </xf>
    <xf numFmtId="173" fontId="5" fillId="22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vertical="center"/>
    </xf>
    <xf numFmtId="0" fontId="74" fillId="0" borderId="0" xfId="0" applyFont="1" applyFill="1" applyBorder="1" applyAlignment="1">
      <alignment horizontal="right" vertical="center"/>
    </xf>
    <xf numFmtId="0" fontId="74" fillId="0" borderId="0" xfId="0" applyFont="1" applyFill="1" applyBorder="1" applyAlignment="1">
      <alignment horizontal="center" vertical="center"/>
    </xf>
    <xf numFmtId="0" fontId="74" fillId="0" borderId="13" xfId="0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horizontal="left" vertical="center"/>
    </xf>
    <xf numFmtId="0" fontId="74" fillId="0" borderId="0" xfId="0" applyFont="1" applyFill="1" applyAlignment="1">
      <alignment horizontal="left" vertical="center"/>
    </xf>
    <xf numFmtId="0" fontId="74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0" fontId="76" fillId="0" borderId="0" xfId="0" applyFont="1" applyFill="1" applyAlignment="1">
      <alignment horizontal="left" vertical="center"/>
    </xf>
    <xf numFmtId="0" fontId="74" fillId="0" borderId="17" xfId="0" applyFont="1" applyFill="1" applyBorder="1" applyAlignment="1">
      <alignment horizontal="left" vertical="center"/>
    </xf>
    <xf numFmtId="0" fontId="74" fillId="0" borderId="0" xfId="0" applyFont="1" applyFill="1" applyAlignment="1">
      <alignment vertical="center"/>
    </xf>
    <xf numFmtId="0" fontId="76" fillId="0" borderId="0" xfId="0" applyFont="1" applyFill="1" applyAlignment="1">
      <alignment horizontal="center" vertical="center"/>
    </xf>
    <xf numFmtId="0" fontId="76" fillId="0" borderId="0" xfId="0" applyFont="1" applyFill="1" applyAlignment="1">
      <alignment vertical="center"/>
    </xf>
    <xf numFmtId="0" fontId="76" fillId="0" borderId="0" xfId="0" applyFont="1" applyFill="1" applyBorder="1" applyAlignment="1">
      <alignment vertical="center"/>
    </xf>
    <xf numFmtId="0" fontId="74" fillId="0" borderId="0" xfId="0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 wrapText="1"/>
    </xf>
    <xf numFmtId="0" fontId="74" fillId="0" borderId="14" xfId="0" applyFont="1" applyFill="1" applyBorder="1" applyAlignment="1">
      <alignment vertical="center"/>
    </xf>
    <xf numFmtId="0" fontId="74" fillId="0" borderId="18" xfId="0" applyFont="1" applyFill="1" applyBorder="1" applyAlignment="1">
      <alignment vertical="center"/>
    </xf>
    <xf numFmtId="0" fontId="74" fillId="0" borderId="19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left" vertical="center"/>
    </xf>
    <xf numFmtId="0" fontId="74" fillId="0" borderId="3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left" vertical="center" wrapText="1"/>
    </xf>
    <xf numFmtId="0" fontId="74" fillId="0" borderId="18" xfId="0" applyFont="1" applyFill="1" applyBorder="1" applyAlignment="1">
      <alignment vertical="center" wrapText="1"/>
    </xf>
    <xf numFmtId="0" fontId="74" fillId="0" borderId="19" xfId="0" applyFont="1" applyFill="1" applyBorder="1" applyAlignment="1">
      <alignment vertical="center" wrapText="1"/>
    </xf>
    <xf numFmtId="0" fontId="74" fillId="0" borderId="3" xfId="0" applyFont="1" applyFill="1" applyBorder="1" applyAlignment="1">
      <alignment vertical="center"/>
    </xf>
    <xf numFmtId="0" fontId="74" fillId="0" borderId="20" xfId="0" applyFont="1" applyFill="1" applyBorder="1" applyAlignment="1">
      <alignment vertical="center" wrapText="1"/>
    </xf>
    <xf numFmtId="0" fontId="74" fillId="0" borderId="16" xfId="0" applyFont="1" applyFill="1" applyBorder="1" applyAlignment="1">
      <alignment vertical="center"/>
    </xf>
    <xf numFmtId="0" fontId="74" fillId="0" borderId="3" xfId="0" applyFont="1" applyFill="1" applyBorder="1" applyAlignment="1">
      <alignment vertical="center" wrapText="1"/>
    </xf>
    <xf numFmtId="169" fontId="5" fillId="22" borderId="3" xfId="0" applyNumberFormat="1" applyFont="1" applyFill="1" applyBorder="1" applyAlignment="1">
      <alignment horizontal="right" vertical="center" wrapText="1"/>
    </xf>
    <xf numFmtId="173" fontId="5" fillId="31" borderId="3" xfId="0" applyNumberFormat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29" borderId="3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3" fontId="5" fillId="0" borderId="14" xfId="0" applyNumberFormat="1" applyFont="1" applyFill="1" applyBorder="1" applyAlignment="1">
      <alignment horizontal="center" vertical="center" wrapText="1"/>
    </xf>
    <xf numFmtId="2" fontId="4" fillId="29" borderId="3" xfId="0" applyNumberFormat="1" applyFont="1" applyFill="1" applyBorder="1" applyAlignment="1">
      <alignment horizontal="center" vertical="center" wrapText="1"/>
    </xf>
    <xf numFmtId="181" fontId="4" fillId="29" borderId="3" xfId="0" applyNumberFormat="1" applyFont="1" applyFill="1" applyBorder="1" applyAlignment="1">
      <alignment horizontal="center" vertical="center" wrapText="1"/>
    </xf>
    <xf numFmtId="2" fontId="5" fillId="27" borderId="3" xfId="0" applyNumberFormat="1" applyFont="1" applyFill="1" applyBorder="1" applyAlignment="1">
      <alignment horizontal="center" vertical="center" wrapText="1"/>
    </xf>
    <xf numFmtId="181" fontId="5" fillId="29" borderId="3" xfId="0" applyNumberFormat="1" applyFont="1" applyFill="1" applyBorder="1" applyAlignment="1">
      <alignment horizontal="center" vertical="center" wrapText="1"/>
    </xf>
    <xf numFmtId="179" fontId="5" fillId="22" borderId="3" xfId="0" applyNumberFormat="1" applyFont="1" applyFill="1" applyBorder="1" applyAlignment="1">
      <alignment horizontal="center" vertical="center" wrapText="1"/>
    </xf>
    <xf numFmtId="0" fontId="74" fillId="0" borderId="13" xfId="0" applyFont="1" applyFill="1" applyBorder="1" applyAlignment="1">
      <alignment vertical="center"/>
    </xf>
    <xf numFmtId="173" fontId="5" fillId="0" borderId="14" xfId="0" applyNumberFormat="1" applyFont="1" applyFill="1" applyBorder="1" applyAlignment="1">
      <alignment horizontal="center" vertical="center" wrapText="1"/>
    </xf>
    <xf numFmtId="173" fontId="4" fillId="27" borderId="14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/>
    </xf>
    <xf numFmtId="0" fontId="5" fillId="0" borderId="24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170" fontId="5" fillId="0" borderId="0" xfId="0" quotePrefix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2" fillId="0" borderId="0" xfId="0" applyFont="1" applyFill="1" applyBorder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 applyProtection="1">
      <alignment horizontal="center"/>
      <protection locked="0"/>
    </xf>
    <xf numFmtId="0" fontId="4" fillId="0" borderId="18" xfId="0" applyFont="1" applyFill="1" applyBorder="1" applyAlignment="1" applyProtection="1">
      <alignment horizontal="center"/>
      <protection locked="0"/>
    </xf>
    <xf numFmtId="0" fontId="4" fillId="0" borderId="19" xfId="0" applyFont="1" applyFill="1" applyBorder="1" applyAlignment="1" applyProtection="1">
      <alignment horizontal="center"/>
      <protection locked="0"/>
    </xf>
    <xf numFmtId="0" fontId="77" fillId="0" borderId="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horizontal="left" vertical="center"/>
    </xf>
    <xf numFmtId="0" fontId="74" fillId="0" borderId="13" xfId="0" applyFont="1" applyFill="1" applyBorder="1" applyAlignment="1">
      <alignment horizontal="left" vertical="center" wrapText="1"/>
    </xf>
    <xf numFmtId="0" fontId="78" fillId="0" borderId="13" xfId="0" applyFont="1" applyFill="1" applyBorder="1" applyAlignment="1">
      <alignment horizontal="left" vertical="center" wrapText="1"/>
    </xf>
    <xf numFmtId="0" fontId="74" fillId="0" borderId="0" xfId="0" applyFont="1" applyFill="1" applyAlignment="1">
      <alignment horizontal="center" vertical="center"/>
    </xf>
    <xf numFmtId="0" fontId="74" fillId="0" borderId="14" xfId="0" applyFont="1" applyFill="1" applyBorder="1" applyAlignment="1">
      <alignment horizontal="left" vertical="center" wrapText="1"/>
    </xf>
    <xf numFmtId="0" fontId="74" fillId="0" borderId="19" xfId="0" applyFont="1" applyFill="1" applyBorder="1" applyAlignment="1">
      <alignment horizontal="left" vertical="center" wrapText="1"/>
    </xf>
    <xf numFmtId="0" fontId="74" fillId="0" borderId="0" xfId="0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horizontal="left" vertical="center" wrapText="1"/>
    </xf>
    <xf numFmtId="0" fontId="78" fillId="0" borderId="18" xfId="0" applyFont="1" applyFill="1" applyBorder="1" applyAlignment="1">
      <alignment horizontal="left" vertical="center" wrapText="1"/>
    </xf>
    <xf numFmtId="0" fontId="78" fillId="0" borderId="19" xfId="0" applyFont="1" applyFill="1" applyBorder="1" applyAlignment="1">
      <alignment horizontal="left" vertical="center" wrapText="1"/>
    </xf>
    <xf numFmtId="0" fontId="74" fillId="0" borderId="13" xfId="0" applyFont="1" applyFill="1" applyBorder="1" applyAlignment="1">
      <alignment horizontal="left" vertical="center"/>
    </xf>
    <xf numFmtId="0" fontId="74" fillId="0" borderId="17" xfId="0" applyFont="1" applyFill="1" applyBorder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/>
    </xf>
    <xf numFmtId="0" fontId="75" fillId="0" borderId="13" xfId="0" applyFont="1" applyFill="1" applyBorder="1" applyAlignment="1">
      <alignment horizontal="left" vertical="center" wrapText="1"/>
    </xf>
    <xf numFmtId="0" fontId="74" fillId="0" borderId="0" xfId="0" applyFont="1" applyFill="1" applyAlignment="1">
      <alignment horizontal="left" vertical="center"/>
    </xf>
    <xf numFmtId="0" fontId="79" fillId="0" borderId="1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horizontal="left" vertical="center" wrapText="1"/>
    </xf>
    <xf numFmtId="0" fontId="72" fillId="0" borderId="0" xfId="0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 wrapText="1"/>
    </xf>
    <xf numFmtId="0" fontId="5" fillId="0" borderId="15" xfId="245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 wrapText="1"/>
    </xf>
    <xf numFmtId="173" fontId="5" fillId="0" borderId="14" xfId="0" applyNumberFormat="1" applyFont="1" applyFill="1" applyBorder="1" applyAlignment="1">
      <alignment horizontal="center" vertical="center" wrapText="1"/>
    </xf>
    <xf numFmtId="173" fontId="5" fillId="0" borderId="18" xfId="0" applyNumberFormat="1" applyFont="1" applyFill="1" applyBorder="1" applyAlignment="1">
      <alignment horizontal="center" vertical="center" wrapText="1"/>
    </xf>
    <xf numFmtId="173" fontId="5" fillId="0" borderId="1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6" xfId="237" applyNumberFormat="1" applyFont="1" applyFill="1" applyBorder="1" applyAlignment="1">
      <alignment horizontal="center" vertical="center" wrapText="1"/>
    </xf>
    <xf numFmtId="0" fontId="5" fillId="0" borderId="15" xfId="237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8" xfId="0" applyNumberFormat="1" applyFont="1" applyFill="1" applyBorder="1" applyAlignment="1">
      <alignment horizontal="center" vertical="center" wrapText="1"/>
    </xf>
    <xf numFmtId="178" fontId="5" fillId="0" borderId="19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3" fontId="5" fillId="0" borderId="1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8" xfId="0" applyNumberFormat="1" applyFont="1" applyFill="1" applyBorder="1" applyAlignment="1">
      <alignment horizontal="left" vertical="center" wrapText="1"/>
    </xf>
    <xf numFmtId="178" fontId="6" fillId="0" borderId="14" xfId="0" applyNumberFormat="1" applyFont="1" applyFill="1" applyBorder="1" applyAlignment="1">
      <alignment horizontal="center" vertical="center" wrapText="1"/>
    </xf>
    <xf numFmtId="178" fontId="6" fillId="0" borderId="19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left" vertical="center" wrapText="1"/>
    </xf>
    <xf numFmtId="174" fontId="5" fillId="29" borderId="14" xfId="0" applyNumberFormat="1" applyFont="1" applyFill="1" applyBorder="1" applyAlignment="1">
      <alignment horizontal="center" vertical="center" wrapText="1"/>
    </xf>
    <xf numFmtId="174" fontId="5" fillId="29" borderId="19" xfId="0" applyNumberFormat="1" applyFont="1" applyFill="1" applyBorder="1" applyAlignment="1">
      <alignment horizontal="center" vertical="center" wrapText="1"/>
    </xf>
    <xf numFmtId="174" fontId="6" fillId="0" borderId="14" xfId="0" applyNumberFormat="1" applyFont="1" applyFill="1" applyBorder="1" applyAlignment="1">
      <alignment horizontal="center" vertical="center" wrapText="1"/>
    </xf>
    <xf numFmtId="174" fontId="6" fillId="0" borderId="19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left" vertical="center" wrapText="1"/>
    </xf>
    <xf numFmtId="49" fontId="6" fillId="0" borderId="18" xfId="0" applyNumberFormat="1" applyFont="1" applyFill="1" applyBorder="1" applyAlignment="1">
      <alignment horizontal="left" vertical="center" wrapText="1"/>
    </xf>
    <xf numFmtId="49" fontId="6" fillId="0" borderId="19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justify" vertical="center" wrapText="1" shrinkToFit="1"/>
    </xf>
    <xf numFmtId="178" fontId="4" fillId="29" borderId="14" xfId="0" applyNumberFormat="1" applyFont="1" applyFill="1" applyBorder="1" applyAlignment="1">
      <alignment horizontal="center" vertical="center" wrapText="1"/>
    </xf>
    <xf numFmtId="178" fontId="4" fillId="29" borderId="19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9" xfId="0" applyNumberFormat="1" applyFont="1" applyFill="1" applyBorder="1" applyAlignment="1">
      <alignment horizontal="center" vertical="center" wrapText="1"/>
    </xf>
    <xf numFmtId="177" fontId="5" fillId="0" borderId="14" xfId="0" applyNumberFormat="1" applyFont="1" applyFill="1" applyBorder="1" applyAlignment="1">
      <alignment horizontal="center" vertical="center" wrapText="1"/>
    </xf>
    <xf numFmtId="177" fontId="5" fillId="0" borderId="19" xfId="0" applyNumberFormat="1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178" fontId="4" fillId="0" borderId="19" xfId="0" applyNumberFormat="1" applyFont="1" applyFill="1" applyBorder="1" applyAlignment="1">
      <alignment horizontal="center" vertical="center" wrapText="1"/>
    </xf>
    <xf numFmtId="177" fontId="4" fillId="0" borderId="14" xfId="0" applyNumberFormat="1" applyFont="1" applyFill="1" applyBorder="1" applyAlignment="1">
      <alignment horizontal="center" vertical="center" wrapText="1"/>
    </xf>
    <xf numFmtId="177" fontId="4" fillId="0" borderId="1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177" fontId="4" fillId="29" borderId="14" xfId="0" applyNumberFormat="1" applyFont="1" applyFill="1" applyBorder="1" applyAlignment="1">
      <alignment horizontal="center" vertical="center" wrapText="1"/>
    </xf>
    <xf numFmtId="177" fontId="4" fillId="29" borderId="19" xfId="0" applyNumberFormat="1" applyFont="1" applyFill="1" applyBorder="1" applyAlignment="1">
      <alignment horizontal="center" vertical="center" wrapText="1"/>
    </xf>
    <xf numFmtId="174" fontId="5" fillId="0" borderId="14" xfId="0" applyNumberFormat="1" applyFont="1" applyFill="1" applyBorder="1" applyAlignment="1">
      <alignment horizontal="center" vertical="center" wrapText="1"/>
    </xf>
    <xf numFmtId="174" fontId="5" fillId="0" borderId="19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vertical="center" wrapText="1"/>
    </xf>
    <xf numFmtId="2" fontId="5" fillId="0" borderId="19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2" fontId="4" fillId="29" borderId="14" xfId="0" applyNumberFormat="1" applyFont="1" applyFill="1" applyBorder="1" applyAlignment="1">
      <alignment horizontal="center" vertical="center" wrapText="1"/>
    </xf>
    <xf numFmtId="2" fontId="4" fillId="29" borderId="19" xfId="0" applyNumberFormat="1" applyFont="1" applyFill="1" applyBorder="1" applyAlignment="1">
      <alignment horizontal="center" vertical="center" wrapText="1"/>
    </xf>
    <xf numFmtId="0" fontId="77" fillId="0" borderId="14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77" fillId="0" borderId="19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178" fontId="10" fillId="0" borderId="14" xfId="0" applyNumberFormat="1" applyFont="1" applyFill="1" applyBorder="1" applyAlignment="1">
      <alignment horizontal="center" vertical="center" wrapText="1"/>
    </xf>
    <xf numFmtId="178" fontId="10" fillId="0" borderId="18" xfId="0" applyNumberFormat="1" applyFont="1" applyFill="1" applyBorder="1" applyAlignment="1">
      <alignment horizontal="center" vertical="center" wrapText="1"/>
    </xf>
    <xf numFmtId="178" fontId="10" fillId="0" borderId="19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49" fontId="5" fillId="0" borderId="29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33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177" fontId="10" fillId="0" borderId="14" xfId="0" applyNumberFormat="1" applyFont="1" applyFill="1" applyBorder="1" applyAlignment="1">
      <alignment horizontal="center" vertical="center" wrapText="1"/>
    </xf>
    <xf numFmtId="177" fontId="10" fillId="0" borderId="18" xfId="0" applyNumberFormat="1" applyFont="1" applyFill="1" applyBorder="1" applyAlignment="1">
      <alignment horizontal="center" vertical="center" wrapText="1"/>
    </xf>
    <xf numFmtId="177" fontId="10" fillId="0" borderId="19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178" fontId="4" fillId="29" borderId="18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5" fillId="0" borderId="14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wrapText="1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8" xfId="0" applyNumberFormat="1" applyFont="1" applyFill="1" applyBorder="1" applyAlignment="1">
      <alignment horizontal="left" vertical="center" wrapText="1"/>
    </xf>
    <xf numFmtId="3" fontId="4" fillId="0" borderId="19" xfId="0" applyNumberFormat="1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" fontId="10" fillId="0" borderId="14" xfId="0" applyNumberFormat="1" applyFont="1" applyFill="1" applyBorder="1" applyAlignment="1">
      <alignment horizontal="right" wrapText="1"/>
    </xf>
    <xf numFmtId="1" fontId="10" fillId="0" borderId="18" xfId="0" applyNumberFormat="1" applyFont="1" applyFill="1" applyBorder="1" applyAlignment="1">
      <alignment horizontal="right" wrapText="1"/>
    </xf>
    <xf numFmtId="1" fontId="10" fillId="0" borderId="19" xfId="0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49" fontId="5" fillId="0" borderId="3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center" vertical="center" wrapTex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8" xfId="0" applyNumberFormat="1" applyFont="1" applyFill="1" applyBorder="1" applyAlignment="1">
      <alignment horizontal="right" wrapText="1" shrinkToFit="1"/>
    </xf>
    <xf numFmtId="1" fontId="4" fillId="29" borderId="19" xfId="0" applyNumberFormat="1" applyFont="1" applyFill="1" applyBorder="1" applyAlignment="1">
      <alignment horizontal="right" wrapText="1" shrinkToFit="1"/>
    </xf>
    <xf numFmtId="0" fontId="74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8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41" Type="http://schemas.openxmlformats.org/officeDocument/2006/relationships/externalLink" Target="externalLinks/externalLink3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296"/>
  <sheetViews>
    <sheetView topLeftCell="A115" zoomScale="65" zoomScaleNormal="65" zoomScaleSheetLayoutView="69" workbookViewId="0">
      <selection activeCell="M142" sqref="M142"/>
    </sheetView>
  </sheetViews>
  <sheetFormatPr defaultRowHeight="18.75"/>
  <cols>
    <col min="1" max="1" width="73.42578125" style="3" customWidth="1"/>
    <col min="2" max="2" width="15.42578125" style="27" customWidth="1"/>
    <col min="3" max="5" width="18" style="27" customWidth="1"/>
    <col min="6" max="9" width="16.5703125" style="3" customWidth="1"/>
    <col min="10" max="10" width="18.140625" style="3" customWidth="1"/>
    <col min="11" max="11" width="10" style="3" customWidth="1"/>
    <col min="12" max="12" width="9.5703125" style="3" customWidth="1"/>
    <col min="13" max="14" width="9.140625" style="3"/>
    <col min="15" max="15" width="10.5703125" style="3" customWidth="1"/>
    <col min="16" max="16384" width="9.140625" style="3"/>
  </cols>
  <sheetData>
    <row r="1" spans="1:10" ht="18.75" customHeight="1">
      <c r="A1" s="163" t="s">
        <v>118</v>
      </c>
      <c r="B1" s="164"/>
      <c r="C1" s="165"/>
      <c r="D1" s="163"/>
      <c r="E1" s="163"/>
      <c r="F1" s="163"/>
      <c r="G1" s="241" t="s">
        <v>13</v>
      </c>
      <c r="H1" s="241"/>
      <c r="I1" s="241"/>
      <c r="J1" s="241"/>
    </row>
    <row r="2" spans="1:10">
      <c r="A2" s="163"/>
      <c r="B2" s="164"/>
      <c r="C2" s="165"/>
      <c r="D2" s="163"/>
      <c r="E2" s="163"/>
      <c r="F2" s="163"/>
      <c r="G2" s="241" t="s">
        <v>102</v>
      </c>
      <c r="H2" s="241"/>
      <c r="I2" s="241"/>
      <c r="J2" s="241"/>
    </row>
    <row r="3" spans="1:10" ht="18.75" customHeight="1">
      <c r="A3" s="256" t="s">
        <v>496</v>
      </c>
      <c r="B3" s="243"/>
      <c r="C3" s="165"/>
      <c r="D3" s="164"/>
      <c r="E3" s="164"/>
      <c r="F3" s="164"/>
      <c r="G3" s="241" t="s">
        <v>194</v>
      </c>
      <c r="H3" s="241"/>
      <c r="I3" s="241"/>
      <c r="J3" s="241"/>
    </row>
    <row r="4" spans="1:10" ht="18.75" customHeight="1">
      <c r="A4" s="241" t="s">
        <v>439</v>
      </c>
      <c r="B4" s="241"/>
      <c r="C4" s="241"/>
      <c r="D4" s="164"/>
      <c r="E4" s="164"/>
      <c r="F4" s="164"/>
      <c r="G4" s="248" t="s">
        <v>195</v>
      </c>
      <c r="H4" s="248"/>
      <c r="I4" s="248"/>
      <c r="J4" s="248"/>
    </row>
    <row r="5" spans="1:10" ht="18.75" customHeight="1">
      <c r="A5" s="166"/>
      <c r="B5" s="166"/>
      <c r="C5" s="165"/>
      <c r="D5" s="164"/>
      <c r="E5" s="164"/>
      <c r="F5" s="164"/>
      <c r="G5" s="241" t="s">
        <v>445</v>
      </c>
      <c r="H5" s="241"/>
      <c r="I5" s="167"/>
      <c r="J5" s="167"/>
    </row>
    <row r="6" spans="1:10" ht="18.75" customHeight="1">
      <c r="A6" s="167" t="s">
        <v>494</v>
      </c>
      <c r="B6" s="165"/>
      <c r="C6" s="165"/>
      <c r="D6" s="164"/>
      <c r="E6" s="164"/>
      <c r="F6" s="164"/>
      <c r="G6" s="167"/>
      <c r="H6" s="167"/>
      <c r="I6" s="167"/>
      <c r="J6" s="167"/>
    </row>
    <row r="7" spans="1:10" ht="18.75" customHeight="1">
      <c r="A7" s="165" t="s">
        <v>495</v>
      </c>
      <c r="B7" s="165"/>
      <c r="C7" s="165"/>
      <c r="D7" s="164"/>
      <c r="E7" s="164"/>
      <c r="F7" s="164"/>
      <c r="G7" s="167"/>
      <c r="H7" s="167"/>
      <c r="I7" s="167"/>
      <c r="J7" s="167"/>
    </row>
    <row r="8" spans="1:10" ht="18.75" customHeight="1">
      <c r="A8" s="247" t="s">
        <v>443</v>
      </c>
      <c r="B8" s="247"/>
      <c r="C8" s="165"/>
      <c r="D8" s="164"/>
      <c r="E8" s="164"/>
      <c r="F8" s="164"/>
      <c r="G8" s="241"/>
      <c r="H8" s="241"/>
      <c r="I8" s="241"/>
      <c r="J8" s="241"/>
    </row>
    <row r="9" spans="1:10" ht="18.75" customHeight="1">
      <c r="A9" s="163"/>
      <c r="B9" s="165"/>
      <c r="C9" s="165"/>
      <c r="D9" s="165"/>
      <c r="E9" s="165"/>
      <c r="F9" s="168"/>
      <c r="G9" s="255" t="s">
        <v>119</v>
      </c>
      <c r="H9" s="255"/>
      <c r="I9" s="255"/>
      <c r="J9" s="255"/>
    </row>
    <row r="10" spans="1:10">
      <c r="A10" s="165"/>
      <c r="B10" s="165"/>
      <c r="C10" s="169"/>
      <c r="D10" s="168"/>
      <c r="E10" s="168"/>
      <c r="F10" s="168"/>
      <c r="G10" s="242"/>
      <c r="H10" s="242"/>
      <c r="I10" s="242"/>
      <c r="J10" s="242"/>
    </row>
    <row r="11" spans="1:10" ht="18.75" customHeight="1">
      <c r="A11" s="254"/>
      <c r="B11" s="254"/>
      <c r="C11" s="170"/>
      <c r="D11" s="170"/>
      <c r="E11" s="170"/>
      <c r="F11" s="171"/>
      <c r="G11" s="253" t="s">
        <v>440</v>
      </c>
      <c r="H11" s="253"/>
      <c r="I11" s="253"/>
      <c r="J11" s="172"/>
    </row>
    <row r="12" spans="1:10" ht="20.25" customHeight="1">
      <c r="A12" s="241" t="s">
        <v>439</v>
      </c>
      <c r="B12" s="241"/>
      <c r="C12" s="241"/>
      <c r="D12" s="163"/>
      <c r="E12" s="163"/>
      <c r="F12" s="173"/>
      <c r="G12" s="242"/>
      <c r="H12" s="242"/>
      <c r="I12" s="242"/>
      <c r="J12" s="242"/>
    </row>
    <row r="13" spans="1:10" ht="45.75" customHeight="1">
      <c r="A13" s="204" t="s">
        <v>500</v>
      </c>
      <c r="B13" s="204"/>
      <c r="C13" s="165"/>
      <c r="D13" s="165"/>
      <c r="E13" s="165"/>
      <c r="F13" s="164"/>
      <c r="G13" s="172" t="s">
        <v>130</v>
      </c>
      <c r="H13" s="172"/>
      <c r="I13" s="172"/>
      <c r="J13" s="172"/>
    </row>
    <row r="14" spans="1:10" ht="19.5" customHeight="1">
      <c r="A14" s="165"/>
      <c r="B14" s="165"/>
      <c r="C14" s="165"/>
      <c r="D14" s="165"/>
      <c r="E14" s="165"/>
      <c r="F14" s="164"/>
      <c r="G14" s="242"/>
      <c r="H14" s="242"/>
      <c r="I14" s="242"/>
      <c r="J14" s="242"/>
    </row>
    <row r="15" spans="1:10" ht="19.5" customHeight="1">
      <c r="A15" s="244" t="s">
        <v>499</v>
      </c>
      <c r="B15" s="244"/>
      <c r="C15" s="169"/>
      <c r="D15" s="164"/>
      <c r="E15" s="164"/>
      <c r="F15" s="164"/>
      <c r="G15" s="248" t="s">
        <v>129</v>
      </c>
      <c r="H15" s="248"/>
      <c r="I15" s="248"/>
      <c r="J15" s="248"/>
    </row>
    <row r="16" spans="1:10" ht="16.5" customHeight="1">
      <c r="A16" s="247" t="s">
        <v>443</v>
      </c>
      <c r="B16" s="247"/>
      <c r="C16" s="169"/>
      <c r="D16" s="164"/>
      <c r="E16" s="164"/>
      <c r="F16" s="164"/>
      <c r="G16" s="167"/>
      <c r="H16" s="167"/>
      <c r="I16" s="167"/>
      <c r="J16" s="167"/>
    </row>
    <row r="17" spans="1:12" ht="18.75" customHeight="1">
      <c r="A17" s="247"/>
      <c r="B17" s="247"/>
      <c r="C17" s="165"/>
      <c r="D17" s="164"/>
      <c r="E17" s="164"/>
      <c r="F17" s="164"/>
      <c r="G17" s="241" t="s">
        <v>444</v>
      </c>
      <c r="H17" s="241"/>
      <c r="I17" s="241"/>
      <c r="J17" s="241"/>
    </row>
    <row r="18" spans="1:12" ht="15.75" customHeight="1">
      <c r="A18" s="163"/>
      <c r="B18" s="165"/>
      <c r="C18" s="165"/>
      <c r="D18" s="164"/>
      <c r="E18" s="164"/>
      <c r="F18" s="164"/>
      <c r="G18" s="163"/>
      <c r="H18" s="163"/>
      <c r="I18" s="165"/>
      <c r="J18" s="165"/>
    </row>
    <row r="19" spans="1:12" ht="15.75" customHeight="1">
      <c r="A19" s="242"/>
      <c r="B19" s="243"/>
      <c r="C19" s="165"/>
      <c r="D19" s="165"/>
      <c r="E19" s="165"/>
      <c r="F19" s="173"/>
      <c r="G19" s="165"/>
      <c r="H19" s="165"/>
      <c r="I19" s="165"/>
      <c r="J19" s="165"/>
    </row>
    <row r="20" spans="1:12">
      <c r="A20" s="241" t="s">
        <v>439</v>
      </c>
      <c r="B20" s="241"/>
      <c r="C20" s="241"/>
      <c r="D20" s="165"/>
      <c r="E20" s="165"/>
      <c r="F20" s="173"/>
      <c r="G20" s="163" t="s">
        <v>120</v>
      </c>
      <c r="H20" s="163"/>
      <c r="I20" s="163"/>
      <c r="J20" s="163"/>
    </row>
    <row r="21" spans="1:12" ht="53.25" customHeight="1">
      <c r="A21" s="251" t="s">
        <v>497</v>
      </c>
      <c r="B21" s="251"/>
      <c r="C21" s="165"/>
      <c r="D21" s="165"/>
      <c r="E21" s="165"/>
      <c r="F21" s="173"/>
      <c r="G21" s="248" t="s">
        <v>506</v>
      </c>
      <c r="H21" s="248"/>
      <c r="I21" s="248"/>
      <c r="J21" s="248"/>
      <c r="K21" s="248"/>
      <c r="L21" s="248"/>
    </row>
    <row r="22" spans="1:12" ht="15.75" customHeight="1">
      <c r="A22" s="244"/>
      <c r="B22" s="244"/>
      <c r="C22" s="165"/>
      <c r="D22" s="165"/>
      <c r="E22" s="165"/>
      <c r="F22" s="173"/>
      <c r="G22" s="253" t="s">
        <v>441</v>
      </c>
      <c r="H22" s="253"/>
      <c r="I22" s="253"/>
      <c r="J22" s="253"/>
    </row>
    <row r="23" spans="1:12" ht="15.75" customHeight="1">
      <c r="A23" s="244" t="s">
        <v>498</v>
      </c>
      <c r="B23" s="244"/>
      <c r="C23" s="165"/>
      <c r="D23" s="165"/>
      <c r="E23" s="165"/>
      <c r="F23" s="173"/>
      <c r="G23" s="242"/>
      <c r="H23" s="242"/>
      <c r="I23" s="242"/>
      <c r="J23" s="242"/>
    </row>
    <row r="24" spans="1:12">
      <c r="A24" s="247" t="s">
        <v>443</v>
      </c>
      <c r="B24" s="247"/>
      <c r="C24" s="174"/>
      <c r="D24" s="175"/>
      <c r="E24" s="175"/>
      <c r="F24" s="173"/>
      <c r="G24" s="252" t="s">
        <v>131</v>
      </c>
      <c r="H24" s="252"/>
      <c r="I24" s="252"/>
      <c r="J24" s="252"/>
    </row>
    <row r="25" spans="1:12" ht="18" customHeight="1">
      <c r="A25" s="163"/>
      <c r="B25" s="176"/>
      <c r="C25" s="174"/>
      <c r="D25" s="175"/>
      <c r="E25" s="175"/>
      <c r="F25" s="173"/>
      <c r="G25" s="177"/>
      <c r="H25" s="177"/>
      <c r="I25" s="177"/>
      <c r="J25" s="177"/>
    </row>
    <row r="26" spans="1:12" ht="21" customHeight="1">
      <c r="A26" s="163"/>
      <c r="B26" s="163"/>
      <c r="C26" s="169"/>
      <c r="D26" s="177"/>
      <c r="E26" s="177"/>
      <c r="F26" s="177"/>
      <c r="G26" s="241" t="s">
        <v>444</v>
      </c>
      <c r="H26" s="241"/>
      <c r="I26" s="241"/>
      <c r="J26" s="241"/>
    </row>
    <row r="27" spans="1:12" ht="21" customHeight="1">
      <c r="A27" s="163"/>
      <c r="B27" s="163"/>
      <c r="C27" s="169"/>
      <c r="D27" s="177"/>
      <c r="E27" s="177"/>
      <c r="F27" s="177"/>
      <c r="G27" s="163"/>
      <c r="H27" s="163"/>
      <c r="I27" s="163"/>
      <c r="J27" s="163"/>
    </row>
    <row r="28" spans="1:12" ht="21" customHeight="1">
      <c r="A28" s="163"/>
      <c r="B28" s="163"/>
      <c r="C28" s="169"/>
      <c r="D28" s="177"/>
      <c r="E28" s="177"/>
      <c r="F28" s="177"/>
      <c r="G28" s="163"/>
      <c r="H28" s="178"/>
      <c r="I28" s="178"/>
      <c r="J28" s="178"/>
    </row>
    <row r="29" spans="1:12">
      <c r="A29" s="163"/>
      <c r="B29" s="169"/>
      <c r="C29" s="169"/>
      <c r="D29" s="169"/>
      <c r="E29" s="169"/>
      <c r="F29" s="169"/>
      <c r="G29" s="165"/>
      <c r="H29" s="165"/>
      <c r="I29" s="165"/>
      <c r="J29" s="165"/>
    </row>
    <row r="30" spans="1:12" ht="20.100000000000001" customHeight="1">
      <c r="A30" s="179"/>
      <c r="B30" s="237"/>
      <c r="C30" s="237"/>
      <c r="D30" s="237"/>
      <c r="E30" s="237"/>
      <c r="F30" s="237"/>
      <c r="G30" s="180"/>
      <c r="H30" s="181"/>
      <c r="I30" s="182" t="s">
        <v>128</v>
      </c>
      <c r="J30" s="183" t="s">
        <v>422</v>
      </c>
    </row>
    <row r="31" spans="1:12" ht="20.100000000000001" customHeight="1">
      <c r="A31" s="245" t="s">
        <v>504</v>
      </c>
      <c r="B31" s="237"/>
      <c r="C31" s="237"/>
      <c r="D31" s="237"/>
      <c r="E31" s="237"/>
      <c r="F31" s="237"/>
      <c r="G31" s="237"/>
      <c r="H31" s="246"/>
      <c r="I31" s="187" t="s">
        <v>123</v>
      </c>
      <c r="J31" s="183">
        <v>5480631</v>
      </c>
    </row>
    <row r="32" spans="1:12" ht="20.100000000000001" customHeight="1">
      <c r="A32" s="184" t="s">
        <v>464</v>
      </c>
      <c r="B32" s="237" t="s">
        <v>465</v>
      </c>
      <c r="C32" s="237"/>
      <c r="D32" s="237"/>
      <c r="E32" s="237"/>
      <c r="F32" s="237"/>
      <c r="G32" s="180"/>
      <c r="H32" s="181"/>
      <c r="I32" s="187" t="s">
        <v>122</v>
      </c>
      <c r="J32" s="183">
        <v>150</v>
      </c>
    </row>
    <row r="33" spans="1:10" ht="20.100000000000001" customHeight="1">
      <c r="A33" s="184" t="s">
        <v>14</v>
      </c>
      <c r="B33" s="237" t="s">
        <v>503</v>
      </c>
      <c r="C33" s="237"/>
      <c r="D33" s="237"/>
      <c r="E33" s="237"/>
      <c r="F33" s="237"/>
      <c r="G33" s="180"/>
      <c r="H33" s="181"/>
      <c r="I33" s="187" t="s">
        <v>121</v>
      </c>
      <c r="J33" s="183">
        <v>7410100000</v>
      </c>
    </row>
    <row r="34" spans="1:10" ht="20.100000000000001" customHeight="1">
      <c r="A34" s="184" t="s">
        <v>442</v>
      </c>
      <c r="B34" s="237" t="s">
        <v>505</v>
      </c>
      <c r="C34" s="237"/>
      <c r="D34" s="237"/>
      <c r="E34" s="237"/>
      <c r="F34" s="237"/>
      <c r="G34" s="185"/>
      <c r="H34" s="186"/>
      <c r="I34" s="187" t="s">
        <v>9</v>
      </c>
      <c r="J34" s="183"/>
    </row>
    <row r="35" spans="1:10" ht="20.100000000000001" customHeight="1">
      <c r="A35" s="184" t="s">
        <v>469</v>
      </c>
      <c r="B35" s="237" t="s">
        <v>470</v>
      </c>
      <c r="C35" s="237"/>
      <c r="D35" s="237"/>
      <c r="E35" s="237"/>
      <c r="F35" s="237"/>
      <c r="G35" s="185"/>
      <c r="H35" s="186"/>
      <c r="I35" s="187" t="s">
        <v>8</v>
      </c>
      <c r="J35" s="183"/>
    </row>
    <row r="36" spans="1:10" ht="20.100000000000001" customHeight="1">
      <c r="A36" s="184" t="s">
        <v>466</v>
      </c>
      <c r="B36" s="237" t="s">
        <v>502</v>
      </c>
      <c r="C36" s="237"/>
      <c r="D36" s="237"/>
      <c r="E36" s="237"/>
      <c r="F36" s="237"/>
      <c r="G36" s="185"/>
      <c r="H36" s="188"/>
      <c r="I36" s="189" t="s">
        <v>10</v>
      </c>
      <c r="J36" s="183" t="s">
        <v>501</v>
      </c>
    </row>
    <row r="37" spans="1:10" ht="20.100000000000001" customHeight="1">
      <c r="A37" s="184" t="s">
        <v>352</v>
      </c>
      <c r="B37" s="237"/>
      <c r="C37" s="237"/>
      <c r="D37" s="237"/>
      <c r="E37" s="237"/>
      <c r="F37" s="237"/>
      <c r="G37" s="237" t="s">
        <v>161</v>
      </c>
      <c r="H37" s="249"/>
      <c r="I37" s="250"/>
      <c r="J37" s="190"/>
    </row>
    <row r="38" spans="1:10" ht="20.100000000000001" customHeight="1">
      <c r="A38" s="184" t="s">
        <v>467</v>
      </c>
      <c r="B38" s="237" t="s">
        <v>468</v>
      </c>
      <c r="C38" s="237"/>
      <c r="D38" s="237"/>
      <c r="E38" s="237"/>
      <c r="F38" s="237"/>
      <c r="G38" s="237" t="s">
        <v>162</v>
      </c>
      <c r="H38" s="249"/>
      <c r="I38" s="250"/>
      <c r="J38" s="190"/>
    </row>
    <row r="39" spans="1:10" ht="20.100000000000001" customHeight="1">
      <c r="A39" s="184" t="s">
        <v>462</v>
      </c>
      <c r="B39" s="237">
        <v>93</v>
      </c>
      <c r="C39" s="237"/>
      <c r="D39" s="237"/>
      <c r="E39" s="237"/>
      <c r="F39" s="237"/>
      <c r="G39" s="185"/>
      <c r="H39" s="185"/>
      <c r="I39" s="185"/>
      <c r="J39" s="186"/>
    </row>
    <row r="40" spans="1:10" ht="20.100000000000001" customHeight="1">
      <c r="A40" s="184" t="s">
        <v>460</v>
      </c>
      <c r="B40" s="237" t="s">
        <v>492</v>
      </c>
      <c r="C40" s="237"/>
      <c r="D40" s="237"/>
      <c r="E40" s="237"/>
      <c r="F40" s="237"/>
      <c r="G40" s="180"/>
      <c r="H40" s="180"/>
      <c r="I40" s="180"/>
      <c r="J40" s="181"/>
    </row>
    <row r="41" spans="1:10" ht="20.100000000000001" customHeight="1">
      <c r="A41" s="184" t="s">
        <v>461</v>
      </c>
      <c r="B41" s="237" t="s">
        <v>491</v>
      </c>
      <c r="C41" s="237"/>
      <c r="D41" s="237"/>
      <c r="E41" s="237"/>
      <c r="F41" s="237"/>
      <c r="G41" s="185"/>
      <c r="H41" s="185"/>
      <c r="I41" s="185"/>
      <c r="J41" s="186"/>
    </row>
    <row r="42" spans="1:10" ht="20.100000000000001" customHeight="1">
      <c r="A42" s="184" t="s">
        <v>463</v>
      </c>
      <c r="B42" s="237" t="s">
        <v>493</v>
      </c>
      <c r="C42" s="237"/>
      <c r="D42" s="237"/>
      <c r="E42" s="237"/>
      <c r="F42" s="237"/>
      <c r="G42" s="180"/>
      <c r="H42" s="180"/>
      <c r="I42" s="180"/>
      <c r="J42" s="181"/>
    </row>
    <row r="43" spans="1:10">
      <c r="A43" s="236" t="s">
        <v>421</v>
      </c>
      <c r="B43" s="236"/>
      <c r="C43" s="236"/>
      <c r="D43" s="236"/>
      <c r="E43" s="236"/>
      <c r="F43" s="236"/>
      <c r="G43" s="236"/>
      <c r="H43" s="236"/>
      <c r="I43" s="236"/>
      <c r="J43" s="236"/>
    </row>
    <row r="44" spans="1:10" ht="18" customHeight="1">
      <c r="A44" s="236" t="s">
        <v>471</v>
      </c>
      <c r="B44" s="236"/>
      <c r="C44" s="236"/>
      <c r="D44" s="236"/>
      <c r="E44" s="236"/>
      <c r="F44" s="236"/>
      <c r="G44" s="236"/>
      <c r="H44" s="236"/>
      <c r="I44" s="236"/>
      <c r="J44" s="236"/>
    </row>
    <row r="45" spans="1:10" ht="23.25" customHeight="1">
      <c r="A45" s="236" t="s">
        <v>169</v>
      </c>
      <c r="B45" s="236"/>
      <c r="C45" s="236"/>
      <c r="D45" s="236"/>
      <c r="E45" s="236"/>
      <c r="F45" s="236"/>
      <c r="G45" s="236"/>
      <c r="H45" s="236"/>
      <c r="I45" s="236"/>
      <c r="J45" s="236"/>
    </row>
    <row r="46" spans="1:10" ht="3.75" customHeight="1">
      <c r="B46" s="29"/>
      <c r="C46" s="5"/>
      <c r="D46" s="29"/>
      <c r="E46" s="29"/>
      <c r="F46" s="29"/>
      <c r="G46" s="29"/>
      <c r="H46" s="29"/>
      <c r="I46" s="29"/>
      <c r="J46" s="29"/>
    </row>
    <row r="47" spans="1:10" ht="31.5" customHeight="1">
      <c r="A47" s="240" t="s">
        <v>206</v>
      </c>
      <c r="B47" s="229" t="s">
        <v>11</v>
      </c>
      <c r="C47" s="230" t="s">
        <v>25</v>
      </c>
      <c r="D47" s="230" t="s">
        <v>28</v>
      </c>
      <c r="E47" s="238" t="s">
        <v>144</v>
      </c>
      <c r="F47" s="229" t="s">
        <v>126</v>
      </c>
      <c r="G47" s="224" t="s">
        <v>207</v>
      </c>
      <c r="H47" s="225"/>
      <c r="I47" s="225"/>
      <c r="J47" s="226"/>
    </row>
    <row r="48" spans="1:10" ht="54.75" customHeight="1">
      <c r="A48" s="240"/>
      <c r="B48" s="229"/>
      <c r="C48" s="231"/>
      <c r="D48" s="231"/>
      <c r="E48" s="239"/>
      <c r="F48" s="229"/>
      <c r="G48" s="8" t="s">
        <v>200</v>
      </c>
      <c r="H48" s="8" t="s">
        <v>201</v>
      </c>
      <c r="I48" s="8" t="s">
        <v>202</v>
      </c>
      <c r="J48" s="8" t="s">
        <v>249</v>
      </c>
    </row>
    <row r="49" spans="1:10" ht="20.100000000000001" customHeight="1">
      <c r="A49" s="7">
        <v>1</v>
      </c>
      <c r="B49" s="8">
        <v>2</v>
      </c>
      <c r="C49" s="8">
        <v>3</v>
      </c>
      <c r="D49" s="8">
        <v>4</v>
      </c>
      <c r="E49" s="8">
        <v>5</v>
      </c>
      <c r="F49" s="8">
        <v>6</v>
      </c>
      <c r="G49" s="8">
        <v>7</v>
      </c>
      <c r="H49" s="8">
        <v>8</v>
      </c>
      <c r="I49" s="8">
        <v>9</v>
      </c>
      <c r="J49" s="8">
        <v>10</v>
      </c>
    </row>
    <row r="50" spans="1:10" ht="24.95" customHeight="1">
      <c r="A50" s="228" t="s">
        <v>93</v>
      </c>
      <c r="B50" s="228"/>
      <c r="C50" s="228"/>
      <c r="D50" s="228"/>
      <c r="E50" s="228"/>
      <c r="F50" s="228"/>
      <c r="G50" s="228"/>
      <c r="H50" s="228"/>
      <c r="I50" s="228"/>
      <c r="J50" s="228"/>
    </row>
    <row r="51" spans="1:10" ht="20.100000000000001" customHeight="1">
      <c r="A51" s="89" t="s">
        <v>170</v>
      </c>
      <c r="B51" s="7">
        <v>1000</v>
      </c>
      <c r="C51" s="111">
        <f ca="1">'I. Фін результат'!C7</f>
        <v>0</v>
      </c>
      <c r="D51" s="111">
        <f ca="1">'I. Фін результат'!D7</f>
        <v>0</v>
      </c>
      <c r="E51" s="111">
        <f ca="1">'I. Фін результат'!E7</f>
        <v>0</v>
      </c>
      <c r="F51" s="111">
        <f ca="1">'I. Фін результат'!F7</f>
        <v>0</v>
      </c>
      <c r="G51" s="111"/>
      <c r="H51" s="111"/>
      <c r="I51" s="111"/>
      <c r="J51" s="111"/>
    </row>
    <row r="52" spans="1:10" ht="20.100000000000001" customHeight="1">
      <c r="A52" s="89" t="s">
        <v>149</v>
      </c>
      <c r="B52" s="7">
        <v>1010</v>
      </c>
      <c r="C52" s="111">
        <f ca="1">'I. Фін результат'!C8</f>
        <v>0</v>
      </c>
      <c r="D52" s="111">
        <f ca="1">'I. Фін результат'!D8</f>
        <v>0</v>
      </c>
      <c r="E52" s="111">
        <f ca="1">'I. Фін результат'!E8</f>
        <v>0</v>
      </c>
      <c r="F52" s="111">
        <f ca="1">'I. Фін результат'!F8</f>
        <v>0</v>
      </c>
      <c r="G52" s="111"/>
      <c r="H52" s="111"/>
      <c r="I52" s="111"/>
      <c r="J52" s="111"/>
    </row>
    <row r="53" spans="1:10" ht="20.100000000000001" customHeight="1">
      <c r="A53" s="90" t="s">
        <v>223</v>
      </c>
      <c r="B53" s="7">
        <v>1020</v>
      </c>
      <c r="C53" s="141">
        <f ca="1">SUM(C51:C52)</f>
        <v>0</v>
      </c>
      <c r="D53" s="141">
        <f t="shared" ref="D53:J53" si="0">SUM(D51:D52)</f>
        <v>0</v>
      </c>
      <c r="E53" s="141">
        <f t="shared" si="0"/>
        <v>0</v>
      </c>
      <c r="F53" s="141">
        <f t="shared" si="0"/>
        <v>0</v>
      </c>
      <c r="G53" s="141">
        <f t="shared" si="0"/>
        <v>0</v>
      </c>
      <c r="H53" s="141">
        <f t="shared" si="0"/>
        <v>0</v>
      </c>
      <c r="I53" s="141">
        <f t="shared" si="0"/>
        <v>0</v>
      </c>
      <c r="J53" s="141">
        <f t="shared" si="0"/>
        <v>0</v>
      </c>
    </row>
    <row r="54" spans="1:10" ht="20.100000000000001" customHeight="1">
      <c r="A54" s="89" t="s">
        <v>133</v>
      </c>
      <c r="B54" s="7">
        <v>1030</v>
      </c>
      <c r="C54" s="111">
        <f ca="1">'I. Фін результат'!C18</f>
        <v>0</v>
      </c>
      <c r="D54" s="111">
        <f ca="1">'I. Фін результат'!D18</f>
        <v>0</v>
      </c>
      <c r="E54" s="111">
        <f ca="1">'I. Фін результат'!E18</f>
        <v>-1430.8999999999999</v>
      </c>
      <c r="F54" s="111">
        <f ca="1">'I. Фін результат'!F18</f>
        <v>-1645.2</v>
      </c>
      <c r="G54" s="111"/>
      <c r="H54" s="111"/>
      <c r="I54" s="111"/>
      <c r="J54" s="111"/>
    </row>
    <row r="55" spans="1:10" ht="20.100000000000001" customHeight="1">
      <c r="A55" s="89" t="s">
        <v>132</v>
      </c>
      <c r="B55" s="7">
        <v>1060</v>
      </c>
      <c r="C55" s="111">
        <f ca="1">'I. Фін результат'!C41</f>
        <v>0</v>
      </c>
      <c r="D55" s="111">
        <f ca="1">'I. Фін результат'!D41</f>
        <v>0</v>
      </c>
      <c r="E55" s="111">
        <f ca="1">'I. Фін результат'!E41</f>
        <v>0</v>
      </c>
      <c r="F55" s="111">
        <f ca="1">'I. Фін результат'!F41</f>
        <v>0</v>
      </c>
      <c r="G55" s="111"/>
      <c r="H55" s="111"/>
      <c r="I55" s="111"/>
      <c r="J55" s="111"/>
    </row>
    <row r="56" spans="1:10" ht="20.100000000000001" customHeight="1">
      <c r="A56" s="89" t="s">
        <v>251</v>
      </c>
      <c r="B56" s="7">
        <v>1070</v>
      </c>
      <c r="C56" s="111">
        <f ca="1">'I. Фін результат'!C49</f>
        <v>0</v>
      </c>
      <c r="D56" s="111">
        <f ca="1">'I. Фін результат'!D49</f>
        <v>0</v>
      </c>
      <c r="E56" s="111">
        <f ca="1">'I. Фін результат'!E49</f>
        <v>8216.2999999999993</v>
      </c>
      <c r="F56" s="111">
        <f ca="1">'I. Фін результат'!F49</f>
        <v>11169.199999999999</v>
      </c>
      <c r="G56" s="111"/>
      <c r="H56" s="111"/>
      <c r="I56" s="111"/>
      <c r="J56" s="111"/>
    </row>
    <row r="57" spans="1:10" ht="20.100000000000001" customHeight="1">
      <c r="A57" s="89" t="s">
        <v>23</v>
      </c>
      <c r="B57" s="7">
        <v>1080</v>
      </c>
      <c r="C57" s="111">
        <f ca="1">'I. Фін результат'!C60</f>
        <v>0</v>
      </c>
      <c r="D57" s="111">
        <f ca="1">'I. Фін результат'!D60</f>
        <v>0</v>
      </c>
      <c r="E57" s="111">
        <f ca="1">'I. Фін результат'!E60</f>
        <v>-6782.5</v>
      </c>
      <c r="F57" s="111">
        <f ca="1">'I. Фін результат'!F60</f>
        <v>-9523.5</v>
      </c>
      <c r="G57" s="111"/>
      <c r="H57" s="111"/>
      <c r="I57" s="111"/>
      <c r="J57" s="111"/>
    </row>
    <row r="58" spans="1:10" ht="20.100000000000001" customHeight="1">
      <c r="A58" s="46" t="s">
        <v>4</v>
      </c>
      <c r="B58" s="7">
        <v>1100</v>
      </c>
      <c r="C58" s="141">
        <f ca="1">SUM(C53:C57)</f>
        <v>0</v>
      </c>
      <c r="D58" s="141">
        <f t="shared" ref="D58:J58" si="1">SUM(D53:D57)</f>
        <v>0</v>
      </c>
      <c r="E58" s="141">
        <f t="shared" si="1"/>
        <v>2.8999999999996362</v>
      </c>
      <c r="F58" s="141">
        <f t="shared" si="1"/>
        <v>0.49999999999818101</v>
      </c>
      <c r="G58" s="141">
        <f t="shared" si="1"/>
        <v>0</v>
      </c>
      <c r="H58" s="141">
        <f t="shared" si="1"/>
        <v>0</v>
      </c>
      <c r="I58" s="141">
        <f t="shared" si="1"/>
        <v>0</v>
      </c>
      <c r="J58" s="141">
        <f t="shared" si="1"/>
        <v>0</v>
      </c>
    </row>
    <row r="59" spans="1:10" ht="20.100000000000001" customHeight="1">
      <c r="A59" s="91" t="s">
        <v>134</v>
      </c>
      <c r="B59" s="7">
        <v>1310</v>
      </c>
      <c r="C59" s="136" t="e">
        <f ca="1">'I. Фін результат'!C96</f>
        <v>#VALUE!</v>
      </c>
      <c r="D59" s="136" t="e">
        <f ca="1">'I. Фін результат'!D96</f>
        <v>#VALUE!</v>
      </c>
      <c r="E59" s="136" t="e">
        <f ca="1">'I. Фін результат'!E96</f>
        <v>#VALUE!</v>
      </c>
      <c r="F59" s="136">
        <f ca="1">'I. Фін результат'!F96</f>
        <v>1268.2999999999993</v>
      </c>
      <c r="G59" s="111"/>
      <c r="H59" s="111"/>
      <c r="I59" s="111"/>
      <c r="J59" s="111"/>
    </row>
    <row r="60" spans="1:10" ht="20.100000000000001" customHeight="1">
      <c r="A60" s="91" t="s">
        <v>187</v>
      </c>
      <c r="B60" s="7">
        <f ca="1">' V. Коефіцієнти'!B8</f>
        <v>5010</v>
      </c>
      <c r="C60" s="145" t="e">
        <f t="shared" ref="C60:J60" si="2">(C59/C51)*100</f>
        <v>#VALUE!</v>
      </c>
      <c r="D60" s="145" t="e">
        <f t="shared" si="2"/>
        <v>#VALUE!</v>
      </c>
      <c r="E60" s="145" t="e">
        <f t="shared" si="2"/>
        <v>#VALUE!</v>
      </c>
      <c r="F60" s="145" t="e">
        <f t="shared" si="2"/>
        <v>#DIV/0!</v>
      </c>
      <c r="G60" s="145" t="e">
        <f t="shared" si="2"/>
        <v>#DIV/0!</v>
      </c>
      <c r="H60" s="145" t="e">
        <f t="shared" si="2"/>
        <v>#DIV/0!</v>
      </c>
      <c r="I60" s="145" t="e">
        <f t="shared" si="2"/>
        <v>#DIV/0!</v>
      </c>
      <c r="J60" s="145" t="e">
        <f t="shared" si="2"/>
        <v>#DIV/0!</v>
      </c>
    </row>
    <row r="61" spans="1:10" ht="20.100000000000001" customHeight="1">
      <c r="A61" s="9" t="s">
        <v>252</v>
      </c>
      <c r="B61" s="10">
        <v>1110</v>
      </c>
      <c r="C61" s="111">
        <f ca="1">'I. Фін результат'!C68</f>
        <v>0</v>
      </c>
      <c r="D61" s="111">
        <f ca="1">'I. Фін результат'!D68</f>
        <v>0</v>
      </c>
      <c r="E61" s="111">
        <f ca="1">'I. Фін результат'!E68</f>
        <v>0</v>
      </c>
      <c r="F61" s="111">
        <f ca="1">'I. Фін результат'!F68</f>
        <v>0</v>
      </c>
      <c r="G61" s="111"/>
      <c r="H61" s="111"/>
      <c r="I61" s="111"/>
      <c r="J61" s="111"/>
    </row>
    <row r="62" spans="1:10" ht="20.100000000000001" customHeight="1">
      <c r="A62" s="9" t="s">
        <v>253</v>
      </c>
      <c r="B62" s="10">
        <v>1120</v>
      </c>
      <c r="C62" s="111" t="str">
        <f ca="1">'I. Фін результат'!C69</f>
        <v>(    )</v>
      </c>
      <c r="D62" s="111" t="str">
        <f ca="1">'I. Фін результат'!D69</f>
        <v>(    )</v>
      </c>
      <c r="E62" s="111" t="str">
        <f ca="1">'I. Фін результат'!E69</f>
        <v>(    )</v>
      </c>
      <c r="F62" s="111">
        <f ca="1">'I. Фін результат'!F69</f>
        <v>0</v>
      </c>
      <c r="G62" s="111"/>
      <c r="H62" s="111"/>
      <c r="I62" s="111"/>
      <c r="J62" s="111"/>
    </row>
    <row r="63" spans="1:10" ht="20.100000000000001" customHeight="1">
      <c r="A63" s="9" t="s">
        <v>254</v>
      </c>
      <c r="B63" s="10">
        <v>1130</v>
      </c>
      <c r="C63" s="111">
        <f ca="1">'I. Фін результат'!C70</f>
        <v>0</v>
      </c>
      <c r="D63" s="111">
        <f ca="1">'I. Фін результат'!D70</f>
        <v>0</v>
      </c>
      <c r="E63" s="111">
        <f ca="1">'I. Фін результат'!E70</f>
        <v>0</v>
      </c>
      <c r="F63" s="111">
        <f ca="1">'I. Фін результат'!F70</f>
        <v>0</v>
      </c>
      <c r="G63" s="111"/>
      <c r="H63" s="111"/>
      <c r="I63" s="111"/>
      <c r="J63" s="111"/>
    </row>
    <row r="64" spans="1:10" ht="20.100000000000001" customHeight="1">
      <c r="A64" s="9" t="s">
        <v>255</v>
      </c>
      <c r="B64" s="10">
        <v>1140</v>
      </c>
      <c r="C64" s="111" t="str">
        <f ca="1">'I. Фін результат'!C71</f>
        <v>(    )</v>
      </c>
      <c r="D64" s="111" t="str">
        <f ca="1">'I. Фін результат'!D71</f>
        <v>(    )</v>
      </c>
      <c r="E64" s="111" t="str">
        <f ca="1">'I. Фін результат'!E71</f>
        <v>(    )</v>
      </c>
      <c r="F64" s="111">
        <f ca="1">'I. Фін результат'!F71</f>
        <v>0</v>
      </c>
      <c r="G64" s="111"/>
      <c r="H64" s="111"/>
      <c r="I64" s="111"/>
      <c r="J64" s="111"/>
    </row>
    <row r="65" spans="1:10" ht="20.100000000000001" customHeight="1">
      <c r="A65" s="9" t="s">
        <v>257</v>
      </c>
      <c r="B65" s="10">
        <v>1150</v>
      </c>
      <c r="C65" s="111">
        <f ca="1">'I. Фін результат'!C72</f>
        <v>0</v>
      </c>
      <c r="D65" s="111">
        <f ca="1">'I. Фін результат'!D72</f>
        <v>0</v>
      </c>
      <c r="E65" s="111">
        <f ca="1">'I. Фін результат'!E72</f>
        <v>0</v>
      </c>
      <c r="F65" s="111">
        <f ca="1">'I. Фін результат'!F72</f>
        <v>0</v>
      </c>
      <c r="G65" s="111"/>
      <c r="H65" s="111"/>
      <c r="I65" s="111"/>
      <c r="J65" s="111"/>
    </row>
    <row r="66" spans="1:10" ht="20.100000000000001" customHeight="1">
      <c r="A66" s="89" t="s">
        <v>258</v>
      </c>
      <c r="B66" s="7">
        <v>1160</v>
      </c>
      <c r="C66" s="111">
        <f ca="1">'I. Фін результат'!C75</f>
        <v>0</v>
      </c>
      <c r="D66" s="111">
        <f ca="1">'I. Фін результат'!D75</f>
        <v>0</v>
      </c>
      <c r="E66" s="111">
        <f ca="1">'I. Фін результат'!E75</f>
        <v>0</v>
      </c>
      <c r="F66" s="111">
        <f ca="1">'I. Фін результат'!F75</f>
        <v>0</v>
      </c>
      <c r="G66" s="111"/>
      <c r="H66" s="111"/>
      <c r="I66" s="111"/>
      <c r="J66" s="111"/>
    </row>
    <row r="67" spans="1:10" ht="20.100000000000001" customHeight="1">
      <c r="A67" s="91" t="s">
        <v>92</v>
      </c>
      <c r="B67" s="7">
        <v>1170</v>
      </c>
      <c r="C67" s="141">
        <f ca="1">SUM(C58, C61:C66)</f>
        <v>0</v>
      </c>
      <c r="D67" s="141">
        <f t="shared" ref="D67:J67" si="3">SUM(D58, D61:D66)</f>
        <v>0</v>
      </c>
      <c r="E67" s="141">
        <f t="shared" si="3"/>
        <v>2.8999999999996362</v>
      </c>
      <c r="F67" s="141">
        <f t="shared" si="3"/>
        <v>0.49999999999818101</v>
      </c>
      <c r="G67" s="141">
        <f t="shared" si="3"/>
        <v>0</v>
      </c>
      <c r="H67" s="141">
        <f t="shared" si="3"/>
        <v>0</v>
      </c>
      <c r="I67" s="141">
        <f t="shared" si="3"/>
        <v>0</v>
      </c>
      <c r="J67" s="141">
        <f t="shared" si="3"/>
        <v>0</v>
      </c>
    </row>
    <row r="68" spans="1:10" ht="20.100000000000001" customHeight="1">
      <c r="A68" s="9" t="s">
        <v>259</v>
      </c>
      <c r="B68" s="8">
        <v>1180</v>
      </c>
      <c r="C68" s="111" t="str">
        <f ca="1">'I. Фін результат'!C79</f>
        <v>(    )</v>
      </c>
      <c r="D68" s="111" t="str">
        <f ca="1">'I. Фін результат'!D79</f>
        <v>(    )</v>
      </c>
      <c r="E68" s="111" t="str">
        <f ca="1">'I. Фін результат'!E79</f>
        <v>(    )</v>
      </c>
      <c r="F68" s="111">
        <f ca="1">'I. Фін результат'!F79</f>
        <v>0</v>
      </c>
      <c r="G68" s="111"/>
      <c r="H68" s="111"/>
      <c r="I68" s="111"/>
      <c r="J68" s="111"/>
    </row>
    <row r="69" spans="1:10" ht="20.100000000000001" customHeight="1">
      <c r="A69" s="9" t="s">
        <v>260</v>
      </c>
      <c r="B69" s="8">
        <v>1181</v>
      </c>
      <c r="C69" s="111">
        <f ca="1">'I. Фін результат'!C80</f>
        <v>0</v>
      </c>
      <c r="D69" s="111">
        <f ca="1">'I. Фін результат'!D80</f>
        <v>0</v>
      </c>
      <c r="E69" s="111">
        <f ca="1">'I. Фін результат'!E80</f>
        <v>0</v>
      </c>
      <c r="F69" s="111">
        <f ca="1">'I. Фін результат'!F80</f>
        <v>0</v>
      </c>
      <c r="G69" s="111"/>
      <c r="H69" s="111"/>
      <c r="I69" s="111"/>
      <c r="J69" s="111"/>
    </row>
    <row r="70" spans="1:10" ht="20.100000000000001" customHeight="1">
      <c r="A70" s="9" t="s">
        <v>261</v>
      </c>
      <c r="B70" s="10">
        <v>1190</v>
      </c>
      <c r="C70" s="111">
        <f ca="1">'I. Фін результат'!C81</f>
        <v>0</v>
      </c>
      <c r="D70" s="111">
        <f ca="1">'I. Фін результат'!D81</f>
        <v>0</v>
      </c>
      <c r="E70" s="111">
        <f ca="1">'I. Фін результат'!E81</f>
        <v>0</v>
      </c>
      <c r="F70" s="111">
        <f ca="1">'I. Фін результат'!F81</f>
        <v>0</v>
      </c>
      <c r="G70" s="111"/>
      <c r="H70" s="111"/>
      <c r="I70" s="111"/>
      <c r="J70" s="111"/>
    </row>
    <row r="71" spans="1:10" ht="20.100000000000001" customHeight="1">
      <c r="A71" s="9" t="s">
        <v>262</v>
      </c>
      <c r="B71" s="7">
        <v>1191</v>
      </c>
      <c r="C71" s="111" t="str">
        <f ca="1">'I. Фін результат'!C82</f>
        <v>(    )</v>
      </c>
      <c r="D71" s="111" t="str">
        <f ca="1">'I. Фін результат'!D82</f>
        <v>(    )</v>
      </c>
      <c r="E71" s="111" t="str">
        <f ca="1">'I. Фін результат'!E82</f>
        <v>(    )</v>
      </c>
      <c r="F71" s="111">
        <f ca="1">'I. Фін результат'!F82</f>
        <v>0</v>
      </c>
      <c r="G71" s="111"/>
      <c r="H71" s="111"/>
      <c r="I71" s="111"/>
      <c r="J71" s="111"/>
    </row>
    <row r="72" spans="1:10" ht="20.100000000000001" customHeight="1">
      <c r="A72" s="46" t="s">
        <v>350</v>
      </c>
      <c r="B72" s="7">
        <v>1200</v>
      </c>
      <c r="C72" s="141">
        <f ca="1">SUM(C67:C71)</f>
        <v>0</v>
      </c>
      <c r="D72" s="141">
        <f t="shared" ref="D72:J72" si="4">SUM(D67:D71)</f>
        <v>0</v>
      </c>
      <c r="E72" s="141">
        <f t="shared" si="4"/>
        <v>2.8999999999996362</v>
      </c>
      <c r="F72" s="141">
        <f t="shared" si="4"/>
        <v>0.49999999999818101</v>
      </c>
      <c r="G72" s="141">
        <f t="shared" si="4"/>
        <v>0</v>
      </c>
      <c r="H72" s="141">
        <f t="shared" si="4"/>
        <v>0</v>
      </c>
      <c r="I72" s="141">
        <f t="shared" si="4"/>
        <v>0</v>
      </c>
      <c r="J72" s="141">
        <f t="shared" si="4"/>
        <v>0</v>
      </c>
    </row>
    <row r="73" spans="1:10" ht="20.100000000000001" customHeight="1">
      <c r="A73" s="9" t="s">
        <v>353</v>
      </c>
      <c r="B73" s="10">
        <v>1201</v>
      </c>
      <c r="C73" s="111">
        <f ca="1">'I. Фін результат'!C84</f>
        <v>0</v>
      </c>
      <c r="D73" s="111">
        <f ca="1">'I. Фін результат'!D84</f>
        <v>0</v>
      </c>
      <c r="E73" s="111">
        <f ca="1">'I. Фін результат'!E84</f>
        <v>0</v>
      </c>
      <c r="F73" s="111">
        <f ca="1">'I. Фін результат'!F84</f>
        <v>0.49999999999818101</v>
      </c>
      <c r="G73" s="111"/>
      <c r="H73" s="111"/>
      <c r="I73" s="111"/>
      <c r="J73" s="111"/>
    </row>
    <row r="74" spans="1:10" ht="20.100000000000001" customHeight="1">
      <c r="A74" s="9" t="s">
        <v>354</v>
      </c>
      <c r="B74" s="7">
        <v>1202</v>
      </c>
      <c r="C74" s="111">
        <f ca="1">'I. Фін результат'!C85</f>
        <v>0</v>
      </c>
      <c r="D74" s="111">
        <f ca="1">'I. Фін результат'!D85</f>
        <v>0</v>
      </c>
      <c r="E74" s="111">
        <f ca="1">'I. Фін результат'!E85</f>
        <v>0</v>
      </c>
      <c r="F74" s="111">
        <f ca="1">'I. Фін результат'!F85</f>
        <v>0</v>
      </c>
      <c r="G74" s="111"/>
      <c r="H74" s="111"/>
      <c r="I74" s="111"/>
      <c r="J74" s="111"/>
    </row>
    <row r="75" spans="1:10" ht="24.95" customHeight="1">
      <c r="A75" s="221" t="s">
        <v>138</v>
      </c>
      <c r="B75" s="221"/>
      <c r="C75" s="221"/>
      <c r="D75" s="221"/>
      <c r="E75" s="221"/>
      <c r="F75" s="221"/>
      <c r="G75" s="221"/>
      <c r="H75" s="221"/>
      <c r="I75" s="221"/>
      <c r="J75" s="221"/>
    </row>
    <row r="76" spans="1:10" ht="37.5">
      <c r="A76" s="63" t="s">
        <v>332</v>
      </c>
      <c r="B76" s="7">
        <v>2110</v>
      </c>
      <c r="C76" s="136">
        <f ca="1">'ІІ. Розр. з бюджетом'!C22</f>
        <v>0</v>
      </c>
      <c r="D76" s="136">
        <f ca="1">'ІІ. Розр. з бюджетом'!D22</f>
        <v>0</v>
      </c>
      <c r="E76" s="136">
        <f ca="1">'ІІ. Розр. з бюджетом'!E22</f>
        <v>0</v>
      </c>
      <c r="F76" s="136">
        <f ca="1">'ІІ. Розр. з бюджетом'!F22</f>
        <v>0</v>
      </c>
      <c r="G76" s="111"/>
      <c r="H76" s="111"/>
      <c r="I76" s="111"/>
      <c r="J76" s="111"/>
    </row>
    <row r="77" spans="1:10">
      <c r="A77" s="9" t="s">
        <v>306</v>
      </c>
      <c r="B77" s="7">
        <v>2111</v>
      </c>
      <c r="C77" s="111">
        <f ca="1">'ІІ. Розр. з бюджетом'!C23</f>
        <v>0</v>
      </c>
      <c r="D77" s="111">
        <f ca="1">'ІІ. Розр. з бюджетом'!D23</f>
        <v>0</v>
      </c>
      <c r="E77" s="111">
        <f ca="1">'ІІ. Розр. з бюджетом'!E23</f>
        <v>0</v>
      </c>
      <c r="F77" s="111">
        <f ca="1">'ІІ. Розр. з бюджетом'!F23</f>
        <v>0</v>
      </c>
      <c r="G77" s="111"/>
      <c r="H77" s="111"/>
      <c r="I77" s="111"/>
      <c r="J77" s="111"/>
    </row>
    <row r="78" spans="1:10" ht="37.5">
      <c r="A78" s="9" t="s">
        <v>355</v>
      </c>
      <c r="B78" s="7">
        <v>2112</v>
      </c>
      <c r="C78" s="111">
        <f ca="1">'ІІ. Розр. з бюджетом'!C24</f>
        <v>0</v>
      </c>
      <c r="D78" s="111" t="str">
        <f ca="1">'ІІ. Розр. з бюджетом'!D24</f>
        <v>(    )</v>
      </c>
      <c r="E78" s="111" t="str">
        <f ca="1">'ІІ. Розр. з бюджетом'!E24</f>
        <v>(    )</v>
      </c>
      <c r="F78" s="111">
        <f ca="1">'ІІ. Розр. з бюджетом'!F24</f>
        <v>0</v>
      </c>
      <c r="G78" s="111"/>
      <c r="H78" s="111"/>
      <c r="I78" s="111"/>
      <c r="J78" s="111"/>
    </row>
    <row r="79" spans="1:10" ht="37.5">
      <c r="A79" s="51" t="s">
        <v>356</v>
      </c>
      <c r="B79" s="8">
        <v>2113</v>
      </c>
      <c r="C79" s="111" t="str">
        <f ca="1">'ІІ. Розр. з бюджетом'!C25</f>
        <v>(    )</v>
      </c>
      <c r="D79" s="111" t="str">
        <f ca="1">'ІІ. Розр. з бюджетом'!D25</f>
        <v>(    )</v>
      </c>
      <c r="E79" s="111" t="str">
        <f ca="1">'ІІ. Розр. з бюджетом'!E25</f>
        <v>(    )</v>
      </c>
      <c r="F79" s="111">
        <f ca="1">'ІІ. Розр. з бюджетом'!F25</f>
        <v>0</v>
      </c>
      <c r="G79" s="111" t="s">
        <v>250</v>
      </c>
      <c r="H79" s="111" t="s">
        <v>250</v>
      </c>
      <c r="I79" s="111" t="s">
        <v>250</v>
      </c>
      <c r="J79" s="111" t="s">
        <v>250</v>
      </c>
    </row>
    <row r="80" spans="1:10">
      <c r="A80" s="51" t="s">
        <v>78</v>
      </c>
      <c r="B80" s="56">
        <v>2114</v>
      </c>
      <c r="C80" s="111">
        <f ca="1">'ІІ. Розр. з бюджетом'!C26</f>
        <v>0</v>
      </c>
      <c r="D80" s="111">
        <f ca="1">'ІІ. Розр. з бюджетом'!D26</f>
        <v>0</v>
      </c>
      <c r="E80" s="111">
        <f ca="1">'ІІ. Розр. з бюджетом'!E26</f>
        <v>0</v>
      </c>
      <c r="F80" s="111">
        <f ca="1">'ІІ. Розр. з бюджетом'!F26</f>
        <v>0</v>
      </c>
      <c r="G80" s="111"/>
      <c r="H80" s="111"/>
      <c r="I80" s="111"/>
      <c r="J80" s="111"/>
    </row>
    <row r="81" spans="1:10" ht="37.5">
      <c r="A81" s="51" t="s">
        <v>336</v>
      </c>
      <c r="B81" s="56">
        <v>2115</v>
      </c>
      <c r="C81" s="111">
        <f ca="1">'ІІ. Розр. з бюджетом'!C27</f>
        <v>0</v>
      </c>
      <c r="D81" s="111">
        <f ca="1">'ІІ. Розр. з бюджетом'!D27</f>
        <v>0</v>
      </c>
      <c r="E81" s="111">
        <f ca="1">'ІІ. Розр. з бюджетом'!E27</f>
        <v>0</v>
      </c>
      <c r="F81" s="111">
        <f ca="1">'ІІ. Розр. з бюджетом'!F27</f>
        <v>0</v>
      </c>
      <c r="G81" s="111"/>
      <c r="H81" s="111"/>
      <c r="I81" s="111"/>
      <c r="J81" s="111"/>
    </row>
    <row r="82" spans="1:10">
      <c r="A82" s="88" t="s">
        <v>100</v>
      </c>
      <c r="B82" s="8">
        <v>2116</v>
      </c>
      <c r="C82" s="111">
        <f ca="1">'ІІ. Розр. з бюджетом'!C28</f>
        <v>0</v>
      </c>
      <c r="D82" s="111">
        <f ca="1">'ІІ. Розр. з бюджетом'!D28</f>
        <v>0</v>
      </c>
      <c r="E82" s="111">
        <f ca="1">'ІІ. Розр. з бюджетом'!E28</f>
        <v>0</v>
      </c>
      <c r="F82" s="111">
        <f ca="1">'ІІ. Розр. з бюджетом'!F28</f>
        <v>0</v>
      </c>
      <c r="G82" s="111"/>
      <c r="H82" s="111"/>
      <c r="I82" s="111"/>
      <c r="J82" s="111"/>
    </row>
    <row r="83" spans="1:10">
      <c r="A83" s="88" t="s">
        <v>357</v>
      </c>
      <c r="B83" s="8">
        <v>2117</v>
      </c>
      <c r="C83" s="111">
        <f ca="1">'ІІ. Розр. з бюджетом'!C29</f>
        <v>0</v>
      </c>
      <c r="D83" s="111">
        <f ca="1">'ІІ. Розр. з бюджетом'!D29</f>
        <v>0</v>
      </c>
      <c r="E83" s="111">
        <f ca="1">'ІІ. Розр. з бюджетом'!E29</f>
        <v>0</v>
      </c>
      <c r="F83" s="111">
        <f ca="1">'ІІ. Розр. з бюджетом'!F29</f>
        <v>0</v>
      </c>
      <c r="G83" s="111"/>
      <c r="H83" s="111"/>
      <c r="I83" s="111"/>
      <c r="J83" s="111"/>
    </row>
    <row r="84" spans="1:10" ht="37.5">
      <c r="A84" s="87" t="s">
        <v>333</v>
      </c>
      <c r="B84" s="8">
        <v>2120</v>
      </c>
      <c r="C84" s="136">
        <f ca="1">'ІІ. Розр. з бюджетом'!C32</f>
        <v>0</v>
      </c>
      <c r="D84" s="136">
        <f ca="1">'ІІ. Розр. з бюджетом'!D32</f>
        <v>0</v>
      </c>
      <c r="E84" s="136">
        <f ca="1">'ІІ. Розр. з бюджетом'!E32</f>
        <v>896.1</v>
      </c>
      <c r="F84" s="136">
        <f ca="1">'ІІ. Розр. з бюджетом'!F32</f>
        <v>1067.2</v>
      </c>
      <c r="G84" s="111"/>
      <c r="H84" s="111"/>
      <c r="I84" s="111"/>
      <c r="J84" s="111"/>
    </row>
    <row r="85" spans="1:10" ht="37.5">
      <c r="A85" s="87" t="s">
        <v>337</v>
      </c>
      <c r="B85" s="8">
        <v>2130</v>
      </c>
      <c r="C85" s="136">
        <f ca="1">'ІІ. Розр. з бюджетом'!C37</f>
        <v>0</v>
      </c>
      <c r="D85" s="136">
        <f ca="1">'ІІ. Розр. з бюджетом'!D37</f>
        <v>0</v>
      </c>
      <c r="E85" s="136">
        <f ca="1">'ІІ. Розр. з бюджетом'!E37</f>
        <v>1170.8</v>
      </c>
      <c r="F85" s="136">
        <f ca="1">'ІІ. Розр. з бюджетом'!F37</f>
        <v>1398.1</v>
      </c>
      <c r="G85" s="111"/>
      <c r="H85" s="111"/>
      <c r="I85" s="111"/>
      <c r="J85" s="111"/>
    </row>
    <row r="86" spans="1:10" ht="75">
      <c r="A86" s="88" t="s">
        <v>437</v>
      </c>
      <c r="B86" s="8">
        <v>2131</v>
      </c>
      <c r="C86" s="111">
        <f ca="1">'ІІ. Розр. з бюджетом'!C38</f>
        <v>0</v>
      </c>
      <c r="D86" s="111">
        <f ca="1">'ІІ. Розр. з бюджетом'!D38</f>
        <v>0</v>
      </c>
      <c r="E86" s="111">
        <f ca="1">'ІІ. Розр. з бюджетом'!E38</f>
        <v>0</v>
      </c>
      <c r="F86" s="111">
        <f ca="1">'ІІ. Розр. з бюджетом'!F38</f>
        <v>0</v>
      </c>
      <c r="G86" s="111"/>
      <c r="H86" s="111"/>
      <c r="I86" s="111"/>
      <c r="J86" s="111"/>
    </row>
    <row r="87" spans="1:10" ht="37.5">
      <c r="A87" s="88" t="s">
        <v>338</v>
      </c>
      <c r="B87" s="8">
        <v>2133</v>
      </c>
      <c r="C87" s="111">
        <f ca="1">'ІІ. Розр. з бюджетом'!C40</f>
        <v>0</v>
      </c>
      <c r="D87" s="111">
        <f ca="1">'ІІ. Розр. з бюджетом'!D40</f>
        <v>0</v>
      </c>
      <c r="E87" s="111">
        <f ca="1">'ІІ. Розр. з бюджетом'!E40</f>
        <v>1095.3</v>
      </c>
      <c r="F87" s="111">
        <f ca="1">'ІІ. Розр. з бюджетом'!F40</f>
        <v>1304.5</v>
      </c>
      <c r="G87" s="111"/>
      <c r="H87" s="111"/>
      <c r="I87" s="111"/>
      <c r="J87" s="111"/>
    </row>
    <row r="88" spans="1:10" ht="25.5" customHeight="1">
      <c r="A88" s="87" t="s">
        <v>334</v>
      </c>
      <c r="B88" s="8">
        <v>2200</v>
      </c>
      <c r="C88" s="136">
        <f ca="1">'ІІ. Розр. з бюджетом'!C45</f>
        <v>0</v>
      </c>
      <c r="D88" s="136">
        <f ca="1">'ІІ. Розр. з бюджетом'!D45</f>
        <v>0</v>
      </c>
      <c r="E88" s="136">
        <f ca="1">'ІІ. Розр. з бюджетом'!E45</f>
        <v>2066.9</v>
      </c>
      <c r="F88" s="136">
        <f ca="1">'ІІ. Розр. з бюджетом'!F45</f>
        <v>2465.2999999999997</v>
      </c>
      <c r="G88" s="111"/>
      <c r="H88" s="111"/>
      <c r="I88" s="111"/>
      <c r="J88" s="111"/>
    </row>
    <row r="89" spans="1:10" ht="24.95" customHeight="1">
      <c r="A89" s="221" t="s">
        <v>137</v>
      </c>
      <c r="B89" s="227"/>
      <c r="C89" s="221"/>
      <c r="D89" s="221"/>
      <c r="E89" s="221"/>
      <c r="F89" s="221"/>
      <c r="G89" s="221"/>
      <c r="H89" s="221"/>
      <c r="I89" s="221"/>
      <c r="J89" s="221"/>
    </row>
    <row r="90" spans="1:10" ht="20.100000000000001" customHeight="1">
      <c r="A90" s="118" t="s">
        <v>263</v>
      </c>
      <c r="B90" s="10">
        <v>3405</v>
      </c>
      <c r="C90" s="136">
        <f ca="1">'ІІІ. Рух грош. коштів'!C82</f>
        <v>0</v>
      </c>
      <c r="D90" s="136">
        <f ca="1">'ІІІ. Рух грош. коштів'!D82</f>
        <v>0</v>
      </c>
      <c r="E90" s="136">
        <f ca="1">'ІІІ. Рух грош. коштів'!E82</f>
        <v>0</v>
      </c>
      <c r="F90" s="136">
        <f ca="1">'ІІІ. Рух грош. коштів'!F82</f>
        <v>3</v>
      </c>
      <c r="G90" s="13" t="s">
        <v>184</v>
      </c>
      <c r="H90" s="13" t="s">
        <v>184</v>
      </c>
      <c r="I90" s="13" t="s">
        <v>184</v>
      </c>
      <c r="J90" s="13" t="s">
        <v>184</v>
      </c>
    </row>
    <row r="91" spans="1:10" ht="20.100000000000001" customHeight="1">
      <c r="A91" s="88" t="s">
        <v>329</v>
      </c>
      <c r="B91" s="119">
        <v>3040</v>
      </c>
      <c r="C91" s="111">
        <f ca="1">'ІІІ. Рух грош. коштів'!C11</f>
        <v>0</v>
      </c>
      <c r="D91" s="111">
        <f ca="1">'ІІІ. Рух грош. коштів'!D11</f>
        <v>0</v>
      </c>
      <c r="E91" s="111">
        <f ca="1">'ІІІ. Рух грош. коштів'!E11</f>
        <v>5160.8999999999996</v>
      </c>
      <c r="F91" s="111">
        <f ca="1">'ІІІ. Рух грош. коштів'!F11</f>
        <v>6824</v>
      </c>
      <c r="G91" s="111"/>
      <c r="H91" s="111"/>
      <c r="I91" s="111"/>
      <c r="J91" s="111"/>
    </row>
    <row r="92" spans="1:10" ht="20.100000000000001" customHeight="1">
      <c r="A92" s="88" t="s">
        <v>264</v>
      </c>
      <c r="B92" s="119">
        <v>3195</v>
      </c>
      <c r="C92" s="111">
        <f ca="1">'ІІІ. Рух грош. коштів'!C42</f>
        <v>0</v>
      </c>
      <c r="D92" s="111">
        <f ca="1">'ІІІ. Рух грош. коштів'!D42</f>
        <v>0</v>
      </c>
      <c r="E92" s="111">
        <f ca="1">'ІІІ. Рух грош. коштів'!E42</f>
        <v>3</v>
      </c>
      <c r="F92" s="111">
        <f ca="1">'ІІІ. Рух грош. коштів'!F42</f>
        <v>-0.10000000000172804</v>
      </c>
      <c r="G92" s="13" t="s">
        <v>184</v>
      </c>
      <c r="H92" s="13" t="s">
        <v>184</v>
      </c>
      <c r="I92" s="13" t="s">
        <v>184</v>
      </c>
      <c r="J92" s="13" t="s">
        <v>184</v>
      </c>
    </row>
    <row r="93" spans="1:10" ht="20.100000000000001" customHeight="1">
      <c r="A93" s="88" t="s">
        <v>141</v>
      </c>
      <c r="B93" s="119">
        <v>3295</v>
      </c>
      <c r="C93" s="111">
        <f ca="1">'ІІІ. Рух грош. коштів'!C61</f>
        <v>0</v>
      </c>
      <c r="D93" s="111">
        <f ca="1">'ІІІ. Рух грош. коштів'!D61</f>
        <v>0</v>
      </c>
      <c r="E93" s="111">
        <f ca="1">'ІІІ. Рух грош. коштів'!E61</f>
        <v>0</v>
      </c>
      <c r="F93" s="111">
        <f ca="1">'ІІІ. Рух грош. коштів'!F61</f>
        <v>0</v>
      </c>
      <c r="G93" s="13" t="s">
        <v>184</v>
      </c>
      <c r="H93" s="13" t="s">
        <v>184</v>
      </c>
      <c r="I93" s="13" t="s">
        <v>184</v>
      </c>
      <c r="J93" s="13" t="s">
        <v>184</v>
      </c>
    </row>
    <row r="94" spans="1:10" ht="20.100000000000001" customHeight="1">
      <c r="A94" s="88" t="s">
        <v>265</v>
      </c>
      <c r="B94" s="10">
        <v>3395</v>
      </c>
      <c r="C94" s="111">
        <f ca="1">'ІІІ. Рух грош. коштів'!C80</f>
        <v>0</v>
      </c>
      <c r="D94" s="111">
        <f ca="1">'ІІІ. Рух грош. коштів'!D80</f>
        <v>0</v>
      </c>
      <c r="E94" s="111">
        <f ca="1">'ІІІ. Рух грош. коштів'!E80</f>
        <v>0</v>
      </c>
      <c r="F94" s="111">
        <f ca="1">'ІІІ. Рух грош. коштів'!F80</f>
        <v>0</v>
      </c>
      <c r="G94" s="13" t="s">
        <v>184</v>
      </c>
      <c r="H94" s="13" t="s">
        <v>184</v>
      </c>
      <c r="I94" s="13" t="s">
        <v>184</v>
      </c>
      <c r="J94" s="13" t="s">
        <v>184</v>
      </c>
    </row>
    <row r="95" spans="1:10" ht="20.100000000000001" customHeight="1">
      <c r="A95" s="88" t="s">
        <v>146</v>
      </c>
      <c r="B95" s="10">
        <v>3410</v>
      </c>
      <c r="C95" s="111">
        <f ca="1">'ІІІ. Рух грош. коштів'!C83</f>
        <v>0</v>
      </c>
      <c r="D95" s="111">
        <f ca="1">'ІІІ. Рух грош. коштів'!D83</f>
        <v>0</v>
      </c>
      <c r="E95" s="111">
        <f ca="1">'ІІІ. Рух грош. коштів'!E83</f>
        <v>0</v>
      </c>
      <c r="F95" s="111">
        <f ca="1">'ІІІ. Рух грош. коштів'!F83</f>
        <v>0</v>
      </c>
      <c r="G95" s="13" t="s">
        <v>184</v>
      </c>
      <c r="H95" s="13" t="s">
        <v>184</v>
      </c>
      <c r="I95" s="13" t="s">
        <v>184</v>
      </c>
      <c r="J95" s="13" t="s">
        <v>184</v>
      </c>
    </row>
    <row r="96" spans="1:10" ht="20.100000000000001" customHeight="1">
      <c r="A96" s="120" t="s">
        <v>266</v>
      </c>
      <c r="B96" s="10">
        <v>3415</v>
      </c>
      <c r="C96" s="141">
        <f>SUM(C90,C92:C95)</f>
        <v>0</v>
      </c>
      <c r="D96" s="141">
        <f>SUM(D90,D92:D95)</f>
        <v>0</v>
      </c>
      <c r="E96" s="141">
        <f>SUM(E90,E92:E95)</f>
        <v>3</v>
      </c>
      <c r="F96" s="141">
        <f>SUM(F90,F92:F95)</f>
        <v>2.899999999998272</v>
      </c>
      <c r="G96" s="13" t="s">
        <v>184</v>
      </c>
      <c r="H96" s="13" t="s">
        <v>184</v>
      </c>
      <c r="I96" s="13" t="s">
        <v>184</v>
      </c>
      <c r="J96" s="13" t="s">
        <v>184</v>
      </c>
    </row>
    <row r="97" spans="1:10" ht="24.95" customHeight="1">
      <c r="A97" s="233" t="s">
        <v>176</v>
      </c>
      <c r="B97" s="234"/>
      <c r="C97" s="234"/>
      <c r="D97" s="234"/>
      <c r="E97" s="234"/>
      <c r="F97" s="234"/>
      <c r="G97" s="234"/>
      <c r="H97" s="234"/>
      <c r="I97" s="234"/>
      <c r="J97" s="235"/>
    </row>
    <row r="98" spans="1:10" ht="20.100000000000001" customHeight="1">
      <c r="A98" s="88" t="s">
        <v>175</v>
      </c>
      <c r="B98" s="10">
        <v>4000</v>
      </c>
      <c r="C98" s="111">
        <f ca="1">'IV. Кап. інвестиції'!C6</f>
        <v>0</v>
      </c>
      <c r="D98" s="111">
        <f ca="1">'IV. Кап. інвестиції'!D6</f>
        <v>0</v>
      </c>
      <c r="E98" s="111">
        <f ca="1">'IV. Кап. інвестиції'!E6</f>
        <v>424.7</v>
      </c>
      <c r="F98" s="111">
        <f ca="1">'IV. Кап. інвестиції'!F6</f>
        <v>1407.5</v>
      </c>
      <c r="G98" s="111"/>
      <c r="H98" s="111"/>
      <c r="I98" s="111"/>
      <c r="J98" s="111"/>
    </row>
    <row r="99" spans="1:10" ht="24.95" customHeight="1">
      <c r="A99" s="232" t="s">
        <v>179</v>
      </c>
      <c r="B99" s="232"/>
      <c r="C99" s="232"/>
      <c r="D99" s="232"/>
      <c r="E99" s="232"/>
      <c r="F99" s="232"/>
      <c r="G99" s="232"/>
      <c r="H99" s="232"/>
      <c r="I99" s="232"/>
      <c r="J99" s="232"/>
    </row>
    <row r="100" spans="1:10" ht="19.5" customHeight="1">
      <c r="A100" s="121" t="s">
        <v>267</v>
      </c>
      <c r="B100" s="122">
        <v>5040</v>
      </c>
      <c r="C100" s="146" t="e">
        <f>(C72/C51)*100</f>
        <v>#DIV/0!</v>
      </c>
      <c r="D100" s="146" t="e">
        <f t="shared" ref="D100:J100" si="5">(D72/D51)*100</f>
        <v>#DIV/0!</v>
      </c>
      <c r="E100" s="146" t="e">
        <f t="shared" si="5"/>
        <v>#DIV/0!</v>
      </c>
      <c r="F100" s="146" t="e">
        <f t="shared" si="5"/>
        <v>#DIV/0!</v>
      </c>
      <c r="G100" s="146" t="e">
        <f t="shared" si="5"/>
        <v>#DIV/0!</v>
      </c>
      <c r="H100" s="146" t="e">
        <f t="shared" si="5"/>
        <v>#DIV/0!</v>
      </c>
      <c r="I100" s="146" t="e">
        <f t="shared" si="5"/>
        <v>#DIV/0!</v>
      </c>
      <c r="J100" s="146" t="e">
        <f t="shared" si="5"/>
        <v>#DIV/0!</v>
      </c>
    </row>
    <row r="101" spans="1:10" ht="20.100000000000001" customHeight="1">
      <c r="A101" s="121" t="s">
        <v>268</v>
      </c>
      <c r="B101" s="122">
        <v>5020</v>
      </c>
      <c r="C101" s="160" t="e">
        <f>(C72/C112)*100</f>
        <v>#DIV/0!</v>
      </c>
      <c r="D101" s="161" t="e">
        <f>(D72/D112)*100</f>
        <v>#DIV/0!</v>
      </c>
      <c r="E101" s="161">
        <f>(E72/E112)*100</f>
        <v>0.13073073975565236</v>
      </c>
      <c r="F101" s="161">
        <f>(F72/F112)*100</f>
        <v>1.2162490878087595E-2</v>
      </c>
      <c r="G101" s="13" t="s">
        <v>184</v>
      </c>
      <c r="H101" s="13" t="s">
        <v>184</v>
      </c>
      <c r="I101" s="13" t="s">
        <v>184</v>
      </c>
      <c r="J101" s="13" t="s">
        <v>184</v>
      </c>
    </row>
    <row r="102" spans="1:10" ht="20.100000000000001" customHeight="1">
      <c r="A102" s="88" t="s">
        <v>269</v>
      </c>
      <c r="B102" s="7">
        <v>5030</v>
      </c>
      <c r="C102" s="162" t="e">
        <f>(C72/C118)*100</f>
        <v>#DIV/0!</v>
      </c>
      <c r="D102" s="162" t="e">
        <f>(D72/D118)*100</f>
        <v>#DIV/0!</v>
      </c>
      <c r="E102" s="162">
        <f>(E72/E118)*100</f>
        <v>0.1547739766237731</v>
      </c>
      <c r="F102" s="162">
        <f>(F72/F118)*100</f>
        <v>2.4838549428623E-2</v>
      </c>
      <c r="G102" s="13" t="s">
        <v>184</v>
      </c>
      <c r="H102" s="13" t="s">
        <v>184</v>
      </c>
      <c r="I102" s="13" t="s">
        <v>184</v>
      </c>
      <c r="J102" s="13" t="s">
        <v>184</v>
      </c>
    </row>
    <row r="103" spans="1:10" ht="20.100000000000001" customHeight="1">
      <c r="A103" s="123" t="s">
        <v>188</v>
      </c>
      <c r="B103" s="124">
        <v>5110</v>
      </c>
      <c r="C103" s="161" t="e">
        <f>C118/C115</f>
        <v>#DIV/0!</v>
      </c>
      <c r="D103" s="161" t="e">
        <f>D118/D115</f>
        <v>#DIV/0!</v>
      </c>
      <c r="E103" s="161" t="e">
        <f>E118/E115</f>
        <v>#DIV/0!</v>
      </c>
      <c r="F103" s="161" t="e">
        <f>F118/F115</f>
        <v>#DIV/0!</v>
      </c>
      <c r="G103" s="13" t="s">
        <v>184</v>
      </c>
      <c r="H103" s="13" t="s">
        <v>184</v>
      </c>
      <c r="I103" s="13" t="s">
        <v>184</v>
      </c>
      <c r="J103" s="13" t="s">
        <v>184</v>
      </c>
    </row>
    <row r="104" spans="1:10" ht="20.100000000000001" customHeight="1">
      <c r="A104" s="123" t="s">
        <v>270</v>
      </c>
      <c r="B104" s="124">
        <v>5220</v>
      </c>
      <c r="C104" s="161" t="e">
        <f>C109/C108</f>
        <v>#DIV/0!</v>
      </c>
      <c r="D104" s="161" t="e">
        <f>D109/D108</f>
        <v>#DIV/0!</v>
      </c>
      <c r="E104" s="161">
        <f>E109/E108</f>
        <v>0.71027785271108723</v>
      </c>
      <c r="F104" s="161">
        <f>F109/F108</f>
        <v>0.51818001192131935</v>
      </c>
      <c r="G104" s="13" t="s">
        <v>184</v>
      </c>
      <c r="H104" s="13" t="s">
        <v>184</v>
      </c>
      <c r="I104" s="13" t="s">
        <v>184</v>
      </c>
      <c r="J104" s="13" t="s">
        <v>184</v>
      </c>
    </row>
    <row r="105" spans="1:10" ht="24.95" customHeight="1">
      <c r="A105" s="221" t="s">
        <v>178</v>
      </c>
      <c r="B105" s="221"/>
      <c r="C105" s="221"/>
      <c r="D105" s="221"/>
      <c r="E105" s="221"/>
      <c r="F105" s="221"/>
      <c r="G105" s="221"/>
      <c r="H105" s="221"/>
      <c r="I105" s="221"/>
      <c r="J105" s="221"/>
    </row>
    <row r="106" spans="1:10" ht="20.100000000000001" customHeight="1">
      <c r="A106" s="121" t="s">
        <v>271</v>
      </c>
      <c r="B106" s="122">
        <v>6000</v>
      </c>
      <c r="C106" s="111"/>
      <c r="D106" s="111"/>
      <c r="E106" s="162">
        <v>1873.7</v>
      </c>
      <c r="F106" s="111">
        <v>2013.2</v>
      </c>
      <c r="G106" s="13" t="s">
        <v>184</v>
      </c>
      <c r="H106" s="13" t="s">
        <v>184</v>
      </c>
      <c r="I106" s="13" t="s">
        <v>184</v>
      </c>
      <c r="J106" s="13" t="s">
        <v>184</v>
      </c>
    </row>
    <row r="107" spans="1:10" ht="20.100000000000001" customHeight="1">
      <c r="A107" s="121" t="s">
        <v>358</v>
      </c>
      <c r="B107" s="122">
        <v>6001</v>
      </c>
      <c r="C107" s="116">
        <f>C108-C109</f>
        <v>0</v>
      </c>
      <c r="D107" s="116">
        <f>D108-D109</f>
        <v>0</v>
      </c>
      <c r="E107" s="116">
        <f>E108-E109</f>
        <v>429.59999999999991</v>
      </c>
      <c r="F107" s="116">
        <f>F108-F109</f>
        <v>970</v>
      </c>
      <c r="G107" s="13" t="s">
        <v>184</v>
      </c>
      <c r="H107" s="13" t="s">
        <v>184</v>
      </c>
      <c r="I107" s="13" t="s">
        <v>184</v>
      </c>
      <c r="J107" s="13" t="s">
        <v>184</v>
      </c>
    </row>
    <row r="108" spans="1:10" ht="20.100000000000001" customHeight="1">
      <c r="A108" s="121" t="s">
        <v>272</v>
      </c>
      <c r="B108" s="122">
        <v>6002</v>
      </c>
      <c r="C108" s="162"/>
      <c r="D108" s="162"/>
      <c r="E108" s="162">
        <v>1482.8</v>
      </c>
      <c r="F108" s="162">
        <v>2013.2</v>
      </c>
      <c r="G108" s="13" t="s">
        <v>184</v>
      </c>
      <c r="H108" s="13" t="s">
        <v>184</v>
      </c>
      <c r="I108" s="13" t="s">
        <v>184</v>
      </c>
      <c r="J108" s="13" t="s">
        <v>184</v>
      </c>
    </row>
    <row r="109" spans="1:10" ht="20.100000000000001" customHeight="1">
      <c r="A109" s="121" t="s">
        <v>273</v>
      </c>
      <c r="B109" s="122">
        <v>6003</v>
      </c>
      <c r="C109" s="162"/>
      <c r="D109" s="162"/>
      <c r="E109" s="162">
        <v>1053.2</v>
      </c>
      <c r="F109" s="162">
        <v>1043.2</v>
      </c>
      <c r="G109" s="13" t="s">
        <v>184</v>
      </c>
      <c r="H109" s="13" t="s">
        <v>184</v>
      </c>
      <c r="I109" s="13" t="s">
        <v>184</v>
      </c>
      <c r="J109" s="13" t="s">
        <v>184</v>
      </c>
    </row>
    <row r="110" spans="1:10" ht="20.100000000000001" customHeight="1">
      <c r="A110" s="88" t="s">
        <v>274</v>
      </c>
      <c r="B110" s="7">
        <v>6010</v>
      </c>
      <c r="C110" s="162"/>
      <c r="D110" s="162"/>
      <c r="E110" s="203">
        <v>246.8</v>
      </c>
      <c r="F110" s="162">
        <v>133.4</v>
      </c>
      <c r="G110" s="13" t="s">
        <v>184</v>
      </c>
      <c r="H110" s="13" t="s">
        <v>184</v>
      </c>
      <c r="I110" s="13" t="s">
        <v>184</v>
      </c>
      <c r="J110" s="13" t="s">
        <v>184</v>
      </c>
    </row>
    <row r="111" spans="1:10" ht="20.100000000000001" customHeight="1">
      <c r="A111" s="88" t="s">
        <v>359</v>
      </c>
      <c r="B111" s="7">
        <v>6011</v>
      </c>
      <c r="C111" s="162"/>
      <c r="D111" s="162"/>
      <c r="E111" s="203">
        <v>0.2</v>
      </c>
      <c r="F111" s="203">
        <v>0.2</v>
      </c>
      <c r="G111" s="13" t="s">
        <v>184</v>
      </c>
      <c r="H111" s="13" t="s">
        <v>184</v>
      </c>
      <c r="I111" s="13" t="s">
        <v>184</v>
      </c>
      <c r="J111" s="13" t="s">
        <v>184</v>
      </c>
    </row>
    <row r="112" spans="1:10" s="6" customFormat="1" ht="20.100000000000001" customHeight="1">
      <c r="A112" s="87" t="s">
        <v>209</v>
      </c>
      <c r="B112" s="7">
        <v>6020</v>
      </c>
      <c r="C112" s="111"/>
      <c r="D112" s="111"/>
      <c r="E112" s="111">
        <v>2218.3000000000002</v>
      </c>
      <c r="F112" s="111">
        <v>4111</v>
      </c>
      <c r="G112" s="13" t="s">
        <v>184</v>
      </c>
      <c r="H112" s="13" t="s">
        <v>184</v>
      </c>
      <c r="I112" s="13" t="s">
        <v>184</v>
      </c>
      <c r="J112" s="13" t="s">
        <v>184</v>
      </c>
    </row>
    <row r="113" spans="1:10" ht="20.100000000000001" customHeight="1">
      <c r="A113" s="88" t="s">
        <v>147</v>
      </c>
      <c r="B113" s="7">
        <v>6030</v>
      </c>
      <c r="C113" s="162"/>
      <c r="D113" s="162"/>
      <c r="E113" s="162"/>
      <c r="F113" s="162"/>
      <c r="G113" s="13" t="s">
        <v>184</v>
      </c>
      <c r="H113" s="13" t="s">
        <v>184</v>
      </c>
      <c r="I113" s="13" t="s">
        <v>184</v>
      </c>
      <c r="J113" s="13" t="s">
        <v>184</v>
      </c>
    </row>
    <row r="114" spans="1:10" ht="20.100000000000001" customHeight="1">
      <c r="A114" s="88" t="s">
        <v>148</v>
      </c>
      <c r="B114" s="7">
        <v>6040</v>
      </c>
      <c r="C114" s="162"/>
      <c r="D114" s="162"/>
      <c r="E114" s="162"/>
      <c r="F114" s="162"/>
      <c r="G114" s="13" t="s">
        <v>184</v>
      </c>
      <c r="H114" s="13" t="s">
        <v>184</v>
      </c>
      <c r="I114" s="13" t="s">
        <v>184</v>
      </c>
      <c r="J114" s="13" t="s">
        <v>184</v>
      </c>
    </row>
    <row r="115" spans="1:10" s="6" customFormat="1" ht="20.100000000000001" customHeight="1">
      <c r="A115" s="87" t="s">
        <v>208</v>
      </c>
      <c r="B115" s="7">
        <v>6050</v>
      </c>
      <c r="C115" s="144">
        <f>SUM(C113:C114)</f>
        <v>0</v>
      </c>
      <c r="D115" s="144">
        <f>SUM(D113:D114)</f>
        <v>0</v>
      </c>
      <c r="E115" s="144">
        <f>SUM(E113:E114)</f>
        <v>0</v>
      </c>
      <c r="F115" s="144">
        <f>SUM(F113:F114)</f>
        <v>0</v>
      </c>
      <c r="G115" s="13" t="s">
        <v>184</v>
      </c>
      <c r="H115" s="13" t="s">
        <v>184</v>
      </c>
      <c r="I115" s="13" t="s">
        <v>184</v>
      </c>
      <c r="J115" s="13" t="s">
        <v>184</v>
      </c>
    </row>
    <row r="116" spans="1:10" ht="20.100000000000001" customHeight="1">
      <c r="A116" s="88" t="s">
        <v>360</v>
      </c>
      <c r="B116" s="7">
        <v>6060</v>
      </c>
      <c r="C116" s="111"/>
      <c r="D116" s="111"/>
      <c r="E116" s="111"/>
      <c r="F116" s="111"/>
      <c r="G116" s="111"/>
      <c r="H116" s="111"/>
      <c r="I116" s="111"/>
      <c r="J116" s="111"/>
    </row>
    <row r="117" spans="1:10" ht="20.100000000000001" customHeight="1">
      <c r="A117" s="88" t="s">
        <v>361</v>
      </c>
      <c r="B117" s="7">
        <v>6070</v>
      </c>
      <c r="C117" s="162"/>
      <c r="D117" s="162"/>
      <c r="E117" s="162"/>
      <c r="F117" s="162"/>
      <c r="G117" s="13" t="s">
        <v>184</v>
      </c>
      <c r="H117" s="13" t="s">
        <v>184</v>
      </c>
      <c r="I117" s="13" t="s">
        <v>184</v>
      </c>
      <c r="J117" s="13" t="s">
        <v>184</v>
      </c>
    </row>
    <row r="118" spans="1:10" s="6" customFormat="1" ht="20.100000000000001" customHeight="1">
      <c r="A118" s="87" t="s">
        <v>135</v>
      </c>
      <c r="B118" s="7">
        <v>6080</v>
      </c>
      <c r="C118" s="162"/>
      <c r="D118" s="162"/>
      <c r="E118" s="162">
        <v>1873.7</v>
      </c>
      <c r="F118" s="162">
        <v>2013</v>
      </c>
      <c r="G118" s="13" t="s">
        <v>184</v>
      </c>
      <c r="H118" s="13" t="s">
        <v>184</v>
      </c>
      <c r="I118" s="13" t="s">
        <v>184</v>
      </c>
      <c r="J118" s="13" t="s">
        <v>184</v>
      </c>
    </row>
    <row r="119" spans="1:10" s="6" customFormat="1" ht="20.100000000000001" customHeight="1">
      <c r="A119" s="221" t="s">
        <v>275</v>
      </c>
      <c r="B119" s="221"/>
      <c r="C119" s="221"/>
      <c r="D119" s="221"/>
      <c r="E119" s="221"/>
      <c r="F119" s="221"/>
      <c r="G119" s="221"/>
      <c r="H119" s="221"/>
      <c r="I119" s="221"/>
      <c r="J119" s="221"/>
    </row>
    <row r="120" spans="1:10" s="6" customFormat="1" ht="20.100000000000001" customHeight="1">
      <c r="A120" s="118" t="s">
        <v>330</v>
      </c>
      <c r="B120" s="125" t="s">
        <v>276</v>
      </c>
      <c r="C120" s="141">
        <f t="shared" ref="C120:J120" si="6">SUM(C121:C123)</f>
        <v>0</v>
      </c>
      <c r="D120" s="141">
        <f t="shared" si="6"/>
        <v>0</v>
      </c>
      <c r="E120" s="141">
        <f t="shared" si="6"/>
        <v>0</v>
      </c>
      <c r="F120" s="141">
        <f t="shared" si="6"/>
        <v>0</v>
      </c>
      <c r="G120" s="141">
        <f t="shared" si="6"/>
        <v>0</v>
      </c>
      <c r="H120" s="141">
        <f t="shared" si="6"/>
        <v>0</v>
      </c>
      <c r="I120" s="141">
        <f t="shared" si="6"/>
        <v>0</v>
      </c>
      <c r="J120" s="141">
        <f t="shared" si="6"/>
        <v>0</v>
      </c>
    </row>
    <row r="121" spans="1:10" s="6" customFormat="1" ht="20.100000000000001" customHeight="1">
      <c r="A121" s="88" t="s">
        <v>362</v>
      </c>
      <c r="B121" s="126" t="s">
        <v>277</v>
      </c>
      <c r="C121" s="111"/>
      <c r="D121" s="111"/>
      <c r="E121" s="111"/>
      <c r="F121" s="142">
        <f ca="1">'6.1. Інша інфо_1'!G71</f>
        <v>0</v>
      </c>
      <c r="G121" s="111"/>
      <c r="H121" s="111"/>
      <c r="I121" s="111"/>
      <c r="J121" s="111"/>
    </row>
    <row r="122" spans="1:10" s="6" customFormat="1" ht="20.100000000000001" customHeight="1">
      <c r="A122" s="88" t="s">
        <v>363</v>
      </c>
      <c r="B122" s="126" t="s">
        <v>278</v>
      </c>
      <c r="C122" s="111"/>
      <c r="D122" s="111"/>
      <c r="E122" s="111"/>
      <c r="F122" s="142">
        <f ca="1">'6.1. Інша інфо_1'!G74</f>
        <v>0</v>
      </c>
      <c r="G122" s="111"/>
      <c r="H122" s="111"/>
      <c r="I122" s="111"/>
      <c r="J122" s="111"/>
    </row>
    <row r="123" spans="1:10" s="6" customFormat="1" ht="20.100000000000001" customHeight="1">
      <c r="A123" s="88" t="s">
        <v>364</v>
      </c>
      <c r="B123" s="126" t="s">
        <v>279</v>
      </c>
      <c r="C123" s="111"/>
      <c r="D123" s="111"/>
      <c r="E123" s="111"/>
      <c r="F123" s="142">
        <f ca="1">'6.1. Інша інфо_1'!G77</f>
        <v>0</v>
      </c>
      <c r="G123" s="111"/>
      <c r="H123" s="111"/>
      <c r="I123" s="111"/>
      <c r="J123" s="111"/>
    </row>
    <row r="124" spans="1:10" s="6" customFormat="1" ht="20.100000000000001" customHeight="1">
      <c r="A124" s="87" t="s">
        <v>331</v>
      </c>
      <c r="B124" s="126" t="s">
        <v>280</v>
      </c>
      <c r="C124" s="141">
        <f t="shared" ref="C124:J124" si="7">SUM(C125:C127)</f>
        <v>0</v>
      </c>
      <c r="D124" s="141">
        <f t="shared" si="7"/>
        <v>0</v>
      </c>
      <c r="E124" s="141">
        <f t="shared" si="7"/>
        <v>0</v>
      </c>
      <c r="F124" s="141">
        <f t="shared" si="7"/>
        <v>0</v>
      </c>
      <c r="G124" s="141">
        <f t="shared" si="7"/>
        <v>0</v>
      </c>
      <c r="H124" s="141">
        <f t="shared" si="7"/>
        <v>0</v>
      </c>
      <c r="I124" s="141">
        <f t="shared" si="7"/>
        <v>0</v>
      </c>
      <c r="J124" s="141">
        <f t="shared" si="7"/>
        <v>0</v>
      </c>
    </row>
    <row r="125" spans="1:10" s="6" customFormat="1" ht="20.100000000000001" customHeight="1">
      <c r="A125" s="88" t="s">
        <v>362</v>
      </c>
      <c r="B125" s="126" t="s">
        <v>281</v>
      </c>
      <c r="C125" s="111"/>
      <c r="D125" s="111"/>
      <c r="E125" s="111"/>
      <c r="F125" s="142">
        <f ca="1">'6.1. Інша інфо_1'!J71</f>
        <v>0</v>
      </c>
      <c r="G125" s="111"/>
      <c r="H125" s="111"/>
      <c r="I125" s="111"/>
      <c r="J125" s="111"/>
    </row>
    <row r="126" spans="1:10" s="6" customFormat="1" ht="19.5" customHeight="1">
      <c r="A126" s="88" t="s">
        <v>363</v>
      </c>
      <c r="B126" s="126" t="s">
        <v>282</v>
      </c>
      <c r="C126" s="111"/>
      <c r="D126" s="111"/>
      <c r="E126" s="111"/>
      <c r="F126" s="142">
        <f ca="1">'6.1. Інша інфо_1'!J74</f>
        <v>0</v>
      </c>
      <c r="G126" s="111"/>
      <c r="H126" s="111"/>
      <c r="I126" s="111"/>
      <c r="J126" s="111"/>
    </row>
    <row r="127" spans="1:10" ht="19.5" customHeight="1">
      <c r="A127" s="123" t="s">
        <v>364</v>
      </c>
      <c r="B127" s="127" t="s">
        <v>283</v>
      </c>
      <c r="C127" s="111"/>
      <c r="D127" s="111"/>
      <c r="E127" s="111"/>
      <c r="F127" s="142">
        <f ca="1">'6.1. Інша інфо_1'!J77</f>
        <v>0</v>
      </c>
      <c r="G127" s="111"/>
      <c r="H127" s="111"/>
      <c r="I127" s="111"/>
      <c r="J127" s="111"/>
    </row>
    <row r="128" spans="1:10">
      <c r="A128" s="221" t="s">
        <v>284</v>
      </c>
      <c r="B128" s="221"/>
      <c r="C128" s="221"/>
      <c r="D128" s="221"/>
      <c r="E128" s="221"/>
      <c r="F128" s="221"/>
      <c r="G128" s="221"/>
      <c r="H128" s="221"/>
      <c r="I128" s="221"/>
      <c r="J128" s="221"/>
    </row>
    <row r="129" spans="1:12" s="27" customFormat="1" ht="56.25">
      <c r="A129" s="87" t="s">
        <v>458</v>
      </c>
      <c r="B129" s="126" t="s">
        <v>285</v>
      </c>
      <c r="C129" s="142">
        <f>SUM(C130:C134)</f>
        <v>0</v>
      </c>
      <c r="D129" s="142">
        <f>SUM(D130:D134)</f>
        <v>0</v>
      </c>
      <c r="E129" s="142">
        <f>SUM(E130:E134)</f>
        <v>93.25</v>
      </c>
      <c r="F129" s="142">
        <f>SUM(F130:F134)</f>
        <v>93.25</v>
      </c>
      <c r="G129" s="13" t="s">
        <v>184</v>
      </c>
      <c r="H129" s="13" t="s">
        <v>184</v>
      </c>
      <c r="I129" s="13" t="s">
        <v>184</v>
      </c>
      <c r="J129" s="13" t="s">
        <v>184</v>
      </c>
    </row>
    <row r="130" spans="1:12" s="27" customFormat="1">
      <c r="A130" s="88" t="s">
        <v>407</v>
      </c>
      <c r="B130" s="126" t="s">
        <v>286</v>
      </c>
      <c r="C130" s="111">
        <f ca="1">'6.1. Інша інфо_1'!D12</f>
        <v>0</v>
      </c>
      <c r="D130" s="111">
        <f ca="1">'6.1. Інша інфо_1'!F12</f>
        <v>0</v>
      </c>
      <c r="E130" s="111">
        <f ca="1">'6.1. Інша інфо_1'!H12</f>
        <v>0</v>
      </c>
      <c r="F130" s="111">
        <f ca="1">'6.1. Інша інфо_1'!J12</f>
        <v>0</v>
      </c>
      <c r="G130" s="13" t="s">
        <v>184</v>
      </c>
      <c r="H130" s="13" t="s">
        <v>184</v>
      </c>
      <c r="I130" s="13" t="s">
        <v>184</v>
      </c>
      <c r="J130" s="13" t="s">
        <v>184</v>
      </c>
    </row>
    <row r="131" spans="1:12" s="27" customFormat="1">
      <c r="A131" s="88" t="s">
        <v>415</v>
      </c>
      <c r="B131" s="126" t="s">
        <v>287</v>
      </c>
      <c r="C131" s="111">
        <f ca="1">'6.1. Інша інфо_1'!D13</f>
        <v>0</v>
      </c>
      <c r="D131" s="111">
        <f ca="1">'6.1. Інша інфо_1'!F13</f>
        <v>0</v>
      </c>
      <c r="E131" s="111">
        <f ca="1">'6.1. Інша інфо_1'!H13</f>
        <v>0</v>
      </c>
      <c r="F131" s="111">
        <f ca="1">'6.1. Інша інфо_1'!J13</f>
        <v>0</v>
      </c>
      <c r="G131" s="13" t="s">
        <v>184</v>
      </c>
      <c r="H131" s="13" t="s">
        <v>184</v>
      </c>
      <c r="I131" s="13" t="s">
        <v>184</v>
      </c>
      <c r="J131" s="13" t="s">
        <v>184</v>
      </c>
    </row>
    <row r="132" spans="1:12" s="27" customFormat="1">
      <c r="A132" s="9" t="s">
        <v>423</v>
      </c>
      <c r="B132" s="126" t="s">
        <v>288</v>
      </c>
      <c r="C132" s="111">
        <f ca="1">'6.1. Інша інфо_1'!D14</f>
        <v>0</v>
      </c>
      <c r="D132" s="111">
        <f ca="1">'6.1. Інша інфо_1'!F14</f>
        <v>0</v>
      </c>
      <c r="E132" s="111">
        <f ca="1">'6.1. Інша інфо_1'!H14</f>
        <v>1</v>
      </c>
      <c r="F132" s="111">
        <f ca="1">'6.1. Інша інфо_1'!J14</f>
        <v>1</v>
      </c>
      <c r="G132" s="13" t="s">
        <v>184</v>
      </c>
      <c r="H132" s="13" t="s">
        <v>184</v>
      </c>
      <c r="I132" s="13" t="s">
        <v>184</v>
      </c>
      <c r="J132" s="13" t="s">
        <v>184</v>
      </c>
    </row>
    <row r="133" spans="1:12" s="27" customFormat="1">
      <c r="A133" s="9" t="s">
        <v>214</v>
      </c>
      <c r="B133" s="126" t="s">
        <v>418</v>
      </c>
      <c r="C133" s="111">
        <f ca="1">'6.1. Інша інфо_1'!D15</f>
        <v>0</v>
      </c>
      <c r="D133" s="111">
        <f ca="1">'6.1. Інша інфо_1'!F15</f>
        <v>0</v>
      </c>
      <c r="E133" s="111">
        <f ca="1">'6.1. Інша інфо_1'!H15</f>
        <v>18</v>
      </c>
      <c r="F133" s="111">
        <f ca="1">'6.1. Інша інфо_1'!J15</f>
        <v>18</v>
      </c>
      <c r="G133" s="13" t="s">
        <v>184</v>
      </c>
      <c r="H133" s="13" t="s">
        <v>184</v>
      </c>
      <c r="I133" s="13" t="s">
        <v>184</v>
      </c>
      <c r="J133" s="13" t="s">
        <v>184</v>
      </c>
    </row>
    <row r="134" spans="1:12" s="27" customFormat="1">
      <c r="A134" s="9" t="s">
        <v>205</v>
      </c>
      <c r="B134" s="126" t="s">
        <v>419</v>
      </c>
      <c r="C134" s="111">
        <f ca="1">'6.1. Інша інфо_1'!D16</f>
        <v>0</v>
      </c>
      <c r="D134" s="111">
        <f ca="1">'6.1. Інша інфо_1'!F16</f>
        <v>0</v>
      </c>
      <c r="E134" s="111">
        <f ca="1">'6.1. Інша інфо_1'!H16</f>
        <v>74.25</v>
      </c>
      <c r="F134" s="111">
        <f ca="1">'6.1. Інша інфо_1'!J16</f>
        <v>74.25</v>
      </c>
      <c r="G134" s="13" t="s">
        <v>184</v>
      </c>
      <c r="H134" s="13" t="s">
        <v>184</v>
      </c>
      <c r="I134" s="13" t="s">
        <v>184</v>
      </c>
      <c r="J134" s="13" t="s">
        <v>184</v>
      </c>
    </row>
    <row r="135" spans="1:12" s="27" customFormat="1">
      <c r="A135" s="87" t="s">
        <v>5</v>
      </c>
      <c r="B135" s="126" t="s">
        <v>289</v>
      </c>
      <c r="C135" s="142">
        <f ca="1">'I. Фін результат'!C101</f>
        <v>0</v>
      </c>
      <c r="D135" s="142">
        <f ca="1">'I. Фін результат'!D101</f>
        <v>0</v>
      </c>
      <c r="E135" s="142">
        <f ca="1">'I. Фін результат'!E101</f>
        <v>4978.5</v>
      </c>
      <c r="F135" s="142">
        <f ca="1">'I. Фін результат'!F101</f>
        <v>5930</v>
      </c>
      <c r="G135" s="13" t="s">
        <v>184</v>
      </c>
      <c r="H135" s="13" t="s">
        <v>184</v>
      </c>
      <c r="I135" s="13" t="s">
        <v>184</v>
      </c>
      <c r="J135" s="13" t="s">
        <v>184</v>
      </c>
    </row>
    <row r="136" spans="1:12" s="27" customFormat="1" ht="37.5">
      <c r="A136" s="87" t="s">
        <v>436</v>
      </c>
      <c r="B136" s="126" t="s">
        <v>290</v>
      </c>
      <c r="C136" s="111" t="e">
        <f ca="1">'6.1. Інша інфо_1'!D29</f>
        <v>#DIV/0!</v>
      </c>
      <c r="D136" s="111" t="e">
        <f ca="1">'6.1. Інша інфо_1'!F29</f>
        <v>#DIV/0!</v>
      </c>
      <c r="E136" s="111">
        <f ca="1">'6.1. Інша інфо_1'!H29</f>
        <v>4449.5084897229672</v>
      </c>
      <c r="F136" s="111">
        <f ca="1">'6.1. Інша інфо_1'!J29</f>
        <v>5299.3744414655939</v>
      </c>
      <c r="G136" s="13" t="s">
        <v>184</v>
      </c>
      <c r="H136" s="13" t="s">
        <v>184</v>
      </c>
      <c r="I136" s="13" t="s">
        <v>184</v>
      </c>
      <c r="J136" s="13" t="s">
        <v>184</v>
      </c>
    </row>
    <row r="137" spans="1:12" s="27" customFormat="1">
      <c r="A137" s="88" t="s">
        <v>424</v>
      </c>
      <c r="B137" s="126" t="s">
        <v>291</v>
      </c>
      <c r="C137" s="111" t="e">
        <f ca="1">'6.1. Інша інфо_1'!D30</f>
        <v>#DIV/0!</v>
      </c>
      <c r="D137" s="111" t="e">
        <f ca="1">'6.1. Інша інфо_1'!F30</f>
        <v>#DIV/0!</v>
      </c>
      <c r="E137" s="111" t="e">
        <f ca="1">'6.1. Інша інфо_1'!H30</f>
        <v>#DIV/0!</v>
      </c>
      <c r="F137" s="111" t="e">
        <f ca="1">'6.1. Інша інфо_1'!J30</f>
        <v>#DIV/0!</v>
      </c>
      <c r="G137" s="13" t="s">
        <v>184</v>
      </c>
      <c r="H137" s="13" t="s">
        <v>184</v>
      </c>
      <c r="I137" s="13" t="s">
        <v>184</v>
      </c>
      <c r="J137" s="13" t="s">
        <v>184</v>
      </c>
    </row>
    <row r="138" spans="1:12" s="27" customFormat="1">
      <c r="A138" s="88" t="s">
        <v>425</v>
      </c>
      <c r="B138" s="126" t="s">
        <v>292</v>
      </c>
      <c r="C138" s="111" t="e">
        <f ca="1">'6.1. Інша інфо_1'!D31</f>
        <v>#DIV/0!</v>
      </c>
      <c r="D138" s="111" t="e">
        <f ca="1">'6.1. Інша інфо_1'!F31</f>
        <v>#DIV/0!</v>
      </c>
      <c r="E138" s="111" t="e">
        <f ca="1">'6.1. Інша інфо_1'!H31</f>
        <v>#DIV/0!</v>
      </c>
      <c r="F138" s="111" t="e">
        <f ca="1">'6.1. Інша інфо_1'!J31</f>
        <v>#DIV/0!</v>
      </c>
      <c r="G138" s="13" t="s">
        <v>184</v>
      </c>
      <c r="H138" s="13" t="s">
        <v>184</v>
      </c>
      <c r="I138" s="13" t="s">
        <v>184</v>
      </c>
      <c r="J138" s="13" t="s">
        <v>184</v>
      </c>
    </row>
    <row r="139" spans="1:12" s="27" customFormat="1">
      <c r="A139" s="9" t="s">
        <v>423</v>
      </c>
      <c r="B139" s="126" t="s">
        <v>293</v>
      </c>
      <c r="C139" s="111" t="e">
        <f ca="1">'6.1. Інша інфо_1'!D32</f>
        <v>#DIV/0!</v>
      </c>
      <c r="D139" s="111" t="e">
        <f ca="1">'6.1. Інша інфо_1'!F32</f>
        <v>#DIV/0!</v>
      </c>
      <c r="E139" s="111">
        <f ca="1">'6.1. Інша інфо_1'!H32</f>
        <v>10475</v>
      </c>
      <c r="F139" s="111">
        <f ca="1">'6.1. Інша інфо_1'!J32</f>
        <v>11458.333333333334</v>
      </c>
      <c r="G139" s="13" t="s">
        <v>184</v>
      </c>
      <c r="H139" s="13" t="s">
        <v>184</v>
      </c>
      <c r="I139" s="13" t="s">
        <v>184</v>
      </c>
      <c r="J139" s="13" t="s">
        <v>184</v>
      </c>
    </row>
    <row r="140" spans="1:12" s="27" customFormat="1">
      <c r="A140" s="9" t="s">
        <v>428</v>
      </c>
      <c r="B140" s="126" t="s">
        <v>416</v>
      </c>
      <c r="C140" s="111" t="e">
        <f ca="1">'6.1. Інша інфо_1'!D36</f>
        <v>#DIV/0!</v>
      </c>
      <c r="D140" s="111" t="e">
        <f ca="1">'6.1. Інша інфо_1'!F36</f>
        <v>#DIV/0!</v>
      </c>
      <c r="E140" s="111">
        <f ca="1">'6.1. Інша інфо_1'!H36</f>
        <v>3907.4074074074069</v>
      </c>
      <c r="F140" s="111">
        <f ca="1">'6.1. Інша інфо_1'!J36</f>
        <v>4611.5740740740739</v>
      </c>
      <c r="G140" s="13" t="s">
        <v>184</v>
      </c>
      <c r="H140" s="13" t="s">
        <v>184</v>
      </c>
      <c r="I140" s="13" t="s">
        <v>184</v>
      </c>
      <c r="J140" s="13" t="s">
        <v>184</v>
      </c>
    </row>
    <row r="141" spans="1:12" s="27" customFormat="1">
      <c r="A141" s="9" t="s">
        <v>426</v>
      </c>
      <c r="B141" s="126" t="s">
        <v>417</v>
      </c>
      <c r="C141" s="111" t="e">
        <f ca="1">'6.1. Інша інфо_1'!D37</f>
        <v>#DIV/0!</v>
      </c>
      <c r="D141" s="111" t="e">
        <f ca="1">'6.1. Інша інфо_1'!F37</f>
        <v>#DIV/0!</v>
      </c>
      <c r="E141" s="111">
        <f ca="1">'6.1. Інша інфо_1'!H37</f>
        <v>4499.7755331088665</v>
      </c>
      <c r="F141" s="111">
        <f ca="1">'6.1. Інша інфо_1'!J37</f>
        <v>5383.164983164982</v>
      </c>
      <c r="G141" s="13" t="s">
        <v>184</v>
      </c>
      <c r="H141" s="13" t="s">
        <v>184</v>
      </c>
      <c r="I141" s="13" t="s">
        <v>184</v>
      </c>
      <c r="J141" s="13" t="s">
        <v>184</v>
      </c>
    </row>
    <row r="142" spans="1:12" s="27" customFormat="1">
      <c r="A142" s="71"/>
      <c r="C142" s="60"/>
      <c r="D142" s="72"/>
      <c r="E142" s="72"/>
      <c r="F142" s="72"/>
      <c r="G142" s="35"/>
      <c r="H142" s="35"/>
      <c r="I142" s="35"/>
      <c r="J142" s="35"/>
    </row>
    <row r="143" spans="1:12" s="27" customFormat="1">
      <c r="A143" s="71"/>
      <c r="C143" s="60"/>
      <c r="D143" s="72"/>
      <c r="E143" s="72"/>
      <c r="F143" s="72"/>
      <c r="G143" s="35"/>
      <c r="H143" s="35"/>
      <c r="I143" s="35"/>
      <c r="J143" s="35"/>
    </row>
    <row r="144" spans="1:12" s="27" customFormat="1">
      <c r="A144" s="193" t="s">
        <v>490</v>
      </c>
      <c r="B144" s="1"/>
      <c r="C144" s="219" t="s">
        <v>101</v>
      </c>
      <c r="D144" s="220"/>
      <c r="E144" s="220"/>
      <c r="F144" s="220"/>
      <c r="G144" s="15"/>
      <c r="H144" s="222" t="s">
        <v>487</v>
      </c>
      <c r="I144" s="223"/>
      <c r="J144" s="223"/>
      <c r="K144" s="223"/>
      <c r="L144" s="223"/>
    </row>
    <row r="145" spans="1:10" s="27" customFormat="1">
      <c r="A145" s="27" t="s">
        <v>71</v>
      </c>
      <c r="B145" s="3"/>
      <c r="C145" s="217" t="s">
        <v>72</v>
      </c>
      <c r="D145" s="217"/>
      <c r="E145" s="217"/>
      <c r="F145" s="217"/>
      <c r="G145" s="29"/>
      <c r="H145" s="218" t="s">
        <v>96</v>
      </c>
      <c r="I145" s="218"/>
      <c r="J145" s="218"/>
    </row>
    <row r="146" spans="1:10" s="27" customFormat="1">
      <c r="A146" s="55"/>
      <c r="F146" s="3"/>
      <c r="G146" s="3"/>
      <c r="H146" s="3"/>
      <c r="I146" s="3"/>
      <c r="J146" s="3"/>
    </row>
    <row r="147" spans="1:10" s="27" customFormat="1">
      <c r="A147" s="55"/>
      <c r="F147" s="3"/>
      <c r="G147" s="3"/>
      <c r="H147" s="3"/>
      <c r="I147" s="3"/>
      <c r="J147" s="3"/>
    </row>
    <row r="148" spans="1:10" s="27" customFormat="1">
      <c r="A148" s="55"/>
      <c r="F148" s="3"/>
      <c r="G148" s="3"/>
      <c r="H148" s="3"/>
      <c r="I148" s="3"/>
      <c r="J148" s="3"/>
    </row>
    <row r="149" spans="1:10" s="27" customFormat="1">
      <c r="A149" s="55"/>
      <c r="F149" s="3"/>
      <c r="G149" s="3"/>
      <c r="H149" s="3"/>
      <c r="I149" s="3"/>
      <c r="J149" s="3"/>
    </row>
    <row r="150" spans="1:10" s="27" customFormat="1">
      <c r="A150" s="55"/>
      <c r="F150" s="3"/>
      <c r="G150" s="3"/>
      <c r="H150" s="3"/>
      <c r="I150" s="3"/>
      <c r="J150" s="3"/>
    </row>
    <row r="151" spans="1:10" s="27" customFormat="1">
      <c r="A151" s="55"/>
      <c r="F151" s="3"/>
      <c r="G151" s="3"/>
      <c r="H151" s="3"/>
      <c r="I151" s="3"/>
      <c r="J151" s="3"/>
    </row>
    <row r="152" spans="1:10" s="27" customFormat="1">
      <c r="A152" s="55"/>
      <c r="F152" s="3"/>
      <c r="G152" s="3"/>
      <c r="H152" s="3"/>
      <c r="I152" s="3"/>
      <c r="J152" s="3"/>
    </row>
    <row r="153" spans="1:10" s="27" customFormat="1">
      <c r="A153" s="55"/>
      <c r="F153" s="3"/>
      <c r="G153" s="3"/>
      <c r="H153" s="3"/>
      <c r="I153" s="3"/>
      <c r="J153" s="3"/>
    </row>
    <row r="154" spans="1:10" s="27" customFormat="1">
      <c r="A154" s="55"/>
      <c r="F154" s="3"/>
      <c r="G154" s="3"/>
      <c r="H154" s="3"/>
      <c r="I154" s="3"/>
      <c r="J154" s="3"/>
    </row>
    <row r="155" spans="1:10" s="27" customFormat="1">
      <c r="A155" s="55"/>
      <c r="F155" s="3"/>
      <c r="G155" s="3"/>
      <c r="H155" s="3"/>
      <c r="I155" s="3"/>
      <c r="J155" s="3"/>
    </row>
    <row r="156" spans="1:10" s="27" customFormat="1">
      <c r="A156" s="55"/>
      <c r="F156" s="3"/>
      <c r="G156" s="3"/>
      <c r="H156" s="3"/>
      <c r="I156" s="3"/>
      <c r="J156" s="3"/>
    </row>
    <row r="157" spans="1:10" s="27" customFormat="1">
      <c r="A157" s="55"/>
      <c r="F157" s="3"/>
      <c r="G157" s="3"/>
      <c r="H157" s="3"/>
      <c r="I157" s="3"/>
      <c r="J157" s="3"/>
    </row>
    <row r="158" spans="1:10" s="27" customFormat="1">
      <c r="A158" s="55"/>
      <c r="F158" s="3"/>
      <c r="G158" s="3"/>
      <c r="H158" s="3"/>
      <c r="I158" s="3"/>
      <c r="J158" s="3"/>
    </row>
    <row r="159" spans="1:10" s="27" customFormat="1">
      <c r="A159" s="55"/>
      <c r="F159" s="3"/>
      <c r="G159" s="3"/>
      <c r="H159" s="3"/>
      <c r="I159" s="3"/>
      <c r="J159" s="3"/>
    </row>
    <row r="160" spans="1:10" s="27" customFormat="1">
      <c r="A160" s="55"/>
      <c r="F160" s="3"/>
      <c r="G160" s="3"/>
      <c r="H160" s="3"/>
      <c r="I160" s="3"/>
      <c r="J160" s="3"/>
    </row>
    <row r="161" spans="1:10" s="27" customFormat="1">
      <c r="A161" s="55"/>
      <c r="F161" s="3"/>
      <c r="G161" s="3"/>
      <c r="H161" s="3"/>
      <c r="I161" s="3"/>
      <c r="J161" s="3"/>
    </row>
    <row r="162" spans="1:10" s="27" customFormat="1">
      <c r="A162" s="55"/>
      <c r="F162" s="3"/>
      <c r="G162" s="3"/>
      <c r="H162" s="3"/>
      <c r="I162" s="3"/>
      <c r="J162" s="3"/>
    </row>
    <row r="163" spans="1:10" s="27" customFormat="1">
      <c r="A163" s="55"/>
      <c r="F163" s="3"/>
      <c r="G163" s="3"/>
      <c r="H163" s="3"/>
      <c r="I163" s="3"/>
      <c r="J163" s="3"/>
    </row>
    <row r="164" spans="1:10" s="27" customFormat="1">
      <c r="A164" s="55"/>
      <c r="F164" s="3"/>
      <c r="G164" s="3"/>
      <c r="H164" s="3"/>
      <c r="I164" s="3"/>
      <c r="J164" s="3"/>
    </row>
    <row r="165" spans="1:10" s="27" customFormat="1">
      <c r="A165" s="55"/>
      <c r="F165" s="3"/>
      <c r="G165" s="3"/>
      <c r="H165" s="3"/>
      <c r="I165" s="3"/>
      <c r="J165" s="3"/>
    </row>
    <row r="166" spans="1:10" s="27" customFormat="1">
      <c r="A166" s="55"/>
      <c r="F166" s="3"/>
      <c r="G166" s="3"/>
      <c r="H166" s="3"/>
      <c r="I166" s="3"/>
      <c r="J166" s="3"/>
    </row>
    <row r="167" spans="1:10" s="27" customFormat="1">
      <c r="A167" s="55"/>
      <c r="F167" s="3"/>
      <c r="G167" s="3"/>
      <c r="H167" s="3"/>
      <c r="I167" s="3"/>
      <c r="J167" s="3"/>
    </row>
    <row r="168" spans="1:10" s="27" customFormat="1">
      <c r="A168" s="55"/>
      <c r="F168" s="3"/>
      <c r="G168" s="3"/>
      <c r="H168" s="3"/>
      <c r="I168" s="3"/>
      <c r="J168" s="3"/>
    </row>
    <row r="169" spans="1:10" s="27" customFormat="1">
      <c r="A169" s="55"/>
      <c r="F169" s="3"/>
      <c r="G169" s="3"/>
      <c r="H169" s="3"/>
      <c r="I169" s="3"/>
      <c r="J169" s="3"/>
    </row>
    <row r="170" spans="1:10" s="27" customFormat="1">
      <c r="A170" s="55"/>
      <c r="F170" s="3"/>
      <c r="G170" s="3"/>
      <c r="H170" s="3"/>
      <c r="I170" s="3"/>
      <c r="J170" s="3"/>
    </row>
    <row r="171" spans="1:10" s="27" customFormat="1">
      <c r="A171" s="55"/>
      <c r="F171" s="3"/>
      <c r="G171" s="3"/>
      <c r="H171" s="3"/>
      <c r="I171" s="3"/>
      <c r="J171" s="3"/>
    </row>
    <row r="172" spans="1:10" s="27" customFormat="1">
      <c r="A172" s="55"/>
      <c r="F172" s="3"/>
      <c r="G172" s="3"/>
      <c r="H172" s="3"/>
      <c r="I172" s="3"/>
      <c r="J172" s="3"/>
    </row>
    <row r="173" spans="1:10" s="27" customFormat="1">
      <c r="A173" s="55"/>
      <c r="F173" s="3"/>
      <c r="G173" s="3"/>
      <c r="H173" s="3"/>
      <c r="I173" s="3"/>
      <c r="J173" s="3"/>
    </row>
    <row r="174" spans="1:10" s="27" customFormat="1">
      <c r="A174" s="55"/>
      <c r="F174" s="3"/>
      <c r="G174" s="3"/>
      <c r="H174" s="3"/>
      <c r="I174" s="3"/>
      <c r="J174" s="3"/>
    </row>
    <row r="175" spans="1:10" s="27" customFormat="1">
      <c r="A175" s="55"/>
      <c r="F175" s="3"/>
      <c r="G175" s="3"/>
      <c r="H175" s="3"/>
      <c r="I175" s="3"/>
      <c r="J175" s="3"/>
    </row>
    <row r="176" spans="1:10" s="27" customFormat="1">
      <c r="A176" s="55"/>
      <c r="F176" s="3"/>
      <c r="G176" s="3"/>
      <c r="H176" s="3"/>
      <c r="I176" s="3"/>
      <c r="J176" s="3"/>
    </row>
    <row r="177" spans="1:10" s="27" customFormat="1">
      <c r="A177" s="55"/>
      <c r="F177" s="3"/>
      <c r="G177" s="3"/>
      <c r="H177" s="3"/>
      <c r="I177" s="3"/>
      <c r="J177" s="3"/>
    </row>
    <row r="178" spans="1:10" s="27" customFormat="1">
      <c r="A178" s="55"/>
      <c r="F178" s="3"/>
      <c r="G178" s="3"/>
      <c r="H178" s="3"/>
      <c r="I178" s="3"/>
      <c r="J178" s="3"/>
    </row>
    <row r="179" spans="1:10" s="27" customFormat="1">
      <c r="A179" s="55"/>
      <c r="F179" s="3"/>
      <c r="G179" s="3"/>
      <c r="H179" s="3"/>
      <c r="I179" s="3"/>
      <c r="J179" s="3"/>
    </row>
    <row r="180" spans="1:10" s="27" customFormat="1">
      <c r="A180" s="55"/>
      <c r="F180" s="3"/>
      <c r="G180" s="3"/>
      <c r="H180" s="3"/>
      <c r="I180" s="3"/>
      <c r="J180" s="3"/>
    </row>
    <row r="181" spans="1:10" s="27" customFormat="1">
      <c r="A181" s="55"/>
      <c r="F181" s="3"/>
      <c r="G181" s="3"/>
      <c r="H181" s="3"/>
      <c r="I181" s="3"/>
      <c r="J181" s="3"/>
    </row>
    <row r="182" spans="1:10" s="27" customFormat="1">
      <c r="A182" s="55"/>
      <c r="F182" s="3"/>
      <c r="G182" s="3"/>
      <c r="H182" s="3"/>
      <c r="I182" s="3"/>
      <c r="J182" s="3"/>
    </row>
    <row r="183" spans="1:10" s="27" customFormat="1">
      <c r="A183" s="55"/>
      <c r="F183" s="3"/>
      <c r="G183" s="3"/>
      <c r="H183" s="3"/>
      <c r="I183" s="3"/>
      <c r="J183" s="3"/>
    </row>
    <row r="184" spans="1:10" s="27" customFormat="1">
      <c r="A184" s="55"/>
      <c r="F184" s="3"/>
      <c r="G184" s="3"/>
      <c r="H184" s="3"/>
      <c r="I184" s="3"/>
      <c r="J184" s="3"/>
    </row>
    <row r="185" spans="1:10" s="27" customFormat="1">
      <c r="A185" s="55"/>
      <c r="F185" s="3"/>
      <c r="G185" s="3"/>
      <c r="H185" s="3"/>
      <c r="I185" s="3"/>
      <c r="J185" s="3"/>
    </row>
    <row r="186" spans="1:10" s="27" customFormat="1">
      <c r="A186" s="55"/>
      <c r="F186" s="3"/>
      <c r="G186" s="3"/>
      <c r="H186" s="3"/>
      <c r="I186" s="3"/>
      <c r="J186" s="3"/>
    </row>
    <row r="187" spans="1:10" s="27" customFormat="1">
      <c r="A187" s="55"/>
      <c r="F187" s="3"/>
      <c r="G187" s="3"/>
      <c r="H187" s="3"/>
      <c r="I187" s="3"/>
      <c r="J187" s="3"/>
    </row>
    <row r="188" spans="1:10" s="27" customFormat="1">
      <c r="A188" s="55"/>
      <c r="F188" s="3"/>
      <c r="G188" s="3"/>
      <c r="H188" s="3"/>
      <c r="I188" s="3"/>
      <c r="J188" s="3"/>
    </row>
    <row r="189" spans="1:10" s="27" customFormat="1">
      <c r="A189" s="55"/>
      <c r="F189" s="3"/>
      <c r="G189" s="3"/>
      <c r="H189" s="3"/>
      <c r="I189" s="3"/>
      <c r="J189" s="3"/>
    </row>
    <row r="190" spans="1:10" s="27" customFormat="1">
      <c r="A190" s="55"/>
      <c r="F190" s="3"/>
      <c r="G190" s="3"/>
      <c r="H190" s="3"/>
      <c r="I190" s="3"/>
      <c r="J190" s="3"/>
    </row>
    <row r="191" spans="1:10" s="27" customFormat="1">
      <c r="A191" s="55"/>
      <c r="F191" s="3"/>
      <c r="G191" s="3"/>
      <c r="H191" s="3"/>
      <c r="I191" s="3"/>
      <c r="J191" s="3"/>
    </row>
    <row r="192" spans="1:10" s="27" customFormat="1">
      <c r="A192" s="55"/>
      <c r="F192" s="3"/>
      <c r="G192" s="3"/>
      <c r="H192" s="3"/>
      <c r="I192" s="3"/>
      <c r="J192" s="3"/>
    </row>
    <row r="193" spans="1:10" s="27" customFormat="1">
      <c r="A193" s="55"/>
      <c r="F193" s="3"/>
      <c r="G193" s="3"/>
      <c r="H193" s="3"/>
      <c r="I193" s="3"/>
      <c r="J193" s="3"/>
    </row>
    <row r="194" spans="1:10" s="27" customFormat="1">
      <c r="A194" s="55"/>
      <c r="F194" s="3"/>
      <c r="G194" s="3"/>
      <c r="H194" s="3"/>
      <c r="I194" s="3"/>
      <c r="J194" s="3"/>
    </row>
    <row r="195" spans="1:10" s="27" customFormat="1">
      <c r="A195" s="55"/>
      <c r="F195" s="3"/>
      <c r="G195" s="3"/>
      <c r="H195" s="3"/>
      <c r="I195" s="3"/>
      <c r="J195" s="3"/>
    </row>
    <row r="196" spans="1:10" s="27" customFormat="1">
      <c r="A196" s="55"/>
      <c r="F196" s="3"/>
      <c r="G196" s="3"/>
      <c r="H196" s="3"/>
      <c r="I196" s="3"/>
      <c r="J196" s="3"/>
    </row>
    <row r="197" spans="1:10" s="27" customFormat="1">
      <c r="A197" s="55"/>
      <c r="F197" s="3"/>
      <c r="G197" s="3"/>
      <c r="H197" s="3"/>
      <c r="I197" s="3"/>
      <c r="J197" s="3"/>
    </row>
    <row r="198" spans="1:10" s="27" customFormat="1">
      <c r="A198" s="55"/>
      <c r="F198" s="3"/>
      <c r="G198" s="3"/>
      <c r="H198" s="3"/>
      <c r="I198" s="3"/>
      <c r="J198" s="3"/>
    </row>
    <row r="199" spans="1:10" s="27" customFormat="1">
      <c r="A199" s="55"/>
      <c r="F199" s="3"/>
      <c r="G199" s="3"/>
      <c r="H199" s="3"/>
      <c r="I199" s="3"/>
      <c r="J199" s="3"/>
    </row>
    <row r="200" spans="1:10" s="27" customFormat="1">
      <c r="A200" s="55"/>
      <c r="F200" s="3"/>
      <c r="G200" s="3"/>
      <c r="H200" s="3"/>
      <c r="I200" s="3"/>
      <c r="J200" s="3"/>
    </row>
    <row r="201" spans="1:10" s="27" customFormat="1">
      <c r="A201" s="55"/>
      <c r="F201" s="3"/>
      <c r="G201" s="3"/>
      <c r="H201" s="3"/>
      <c r="I201" s="3"/>
      <c r="J201" s="3"/>
    </row>
    <row r="202" spans="1:10" s="27" customFormat="1">
      <c r="A202" s="55"/>
      <c r="F202" s="3"/>
      <c r="G202" s="3"/>
      <c r="H202" s="3"/>
      <c r="I202" s="3"/>
      <c r="J202" s="3"/>
    </row>
    <row r="203" spans="1:10" s="27" customFormat="1">
      <c r="A203" s="55"/>
      <c r="F203" s="3"/>
      <c r="G203" s="3"/>
      <c r="H203" s="3"/>
      <c r="I203" s="3"/>
      <c r="J203" s="3"/>
    </row>
    <row r="204" spans="1:10" s="27" customFormat="1">
      <c r="A204" s="55"/>
      <c r="F204" s="3"/>
      <c r="G204" s="3"/>
      <c r="H204" s="3"/>
      <c r="I204" s="3"/>
      <c r="J204" s="3"/>
    </row>
    <row r="205" spans="1:10" s="27" customFormat="1">
      <c r="A205" s="55"/>
      <c r="F205" s="3"/>
      <c r="G205" s="3"/>
      <c r="H205" s="3"/>
      <c r="I205" s="3"/>
      <c r="J205" s="3"/>
    </row>
    <row r="206" spans="1:10" s="27" customFormat="1">
      <c r="A206" s="55"/>
      <c r="F206" s="3"/>
      <c r="G206" s="3"/>
      <c r="H206" s="3"/>
      <c r="I206" s="3"/>
      <c r="J206" s="3"/>
    </row>
    <row r="207" spans="1:10" s="27" customFormat="1">
      <c r="A207" s="55"/>
      <c r="F207" s="3"/>
      <c r="G207" s="3"/>
      <c r="H207" s="3"/>
      <c r="I207" s="3"/>
      <c r="J207" s="3"/>
    </row>
    <row r="208" spans="1:10" s="27" customFormat="1">
      <c r="A208" s="55"/>
      <c r="F208" s="3"/>
      <c r="G208" s="3"/>
      <c r="H208" s="3"/>
      <c r="I208" s="3"/>
      <c r="J208" s="3"/>
    </row>
    <row r="209" spans="1:10" s="27" customFormat="1">
      <c r="A209" s="55"/>
      <c r="F209" s="3"/>
      <c r="G209" s="3"/>
      <c r="H209" s="3"/>
      <c r="I209" s="3"/>
      <c r="J209" s="3"/>
    </row>
    <row r="210" spans="1:10" s="27" customFormat="1">
      <c r="A210" s="55"/>
      <c r="F210" s="3"/>
      <c r="G210" s="3"/>
      <c r="H210" s="3"/>
      <c r="I210" s="3"/>
      <c r="J210" s="3"/>
    </row>
    <row r="211" spans="1:10" s="27" customFormat="1">
      <c r="A211" s="55"/>
      <c r="F211" s="3"/>
      <c r="G211" s="3"/>
      <c r="H211" s="3"/>
      <c r="I211" s="3"/>
      <c r="J211" s="3"/>
    </row>
    <row r="212" spans="1:10" s="27" customFormat="1">
      <c r="A212" s="55"/>
      <c r="F212" s="3"/>
      <c r="G212" s="3"/>
      <c r="H212" s="3"/>
      <c r="I212" s="3"/>
      <c r="J212" s="3"/>
    </row>
    <row r="213" spans="1:10" s="27" customFormat="1">
      <c r="A213" s="55"/>
      <c r="F213" s="3"/>
      <c r="G213" s="3"/>
      <c r="H213" s="3"/>
      <c r="I213" s="3"/>
      <c r="J213" s="3"/>
    </row>
    <row r="214" spans="1:10" s="27" customFormat="1">
      <c r="A214" s="55"/>
      <c r="F214" s="3"/>
      <c r="G214" s="3"/>
      <c r="H214" s="3"/>
      <c r="I214" s="3"/>
      <c r="J214" s="3"/>
    </row>
    <row r="215" spans="1:10" s="27" customFormat="1">
      <c r="A215" s="55"/>
      <c r="F215" s="3"/>
      <c r="G215" s="3"/>
      <c r="H215" s="3"/>
      <c r="I215" s="3"/>
      <c r="J215" s="3"/>
    </row>
    <row r="216" spans="1:10" s="27" customFormat="1">
      <c r="A216" s="55"/>
      <c r="F216" s="3"/>
      <c r="G216" s="3"/>
      <c r="H216" s="3"/>
      <c r="I216" s="3"/>
      <c r="J216" s="3"/>
    </row>
    <row r="217" spans="1:10" s="27" customFormat="1">
      <c r="A217" s="55"/>
      <c r="F217" s="3"/>
      <c r="G217" s="3"/>
      <c r="H217" s="3"/>
      <c r="I217" s="3"/>
      <c r="J217" s="3"/>
    </row>
    <row r="218" spans="1:10" s="27" customFormat="1">
      <c r="A218" s="55"/>
      <c r="F218" s="3"/>
      <c r="G218" s="3"/>
      <c r="H218" s="3"/>
      <c r="I218" s="3"/>
      <c r="J218" s="3"/>
    </row>
    <row r="219" spans="1:10" s="27" customFormat="1">
      <c r="A219" s="55"/>
      <c r="F219" s="3"/>
      <c r="G219" s="3"/>
      <c r="H219" s="3"/>
      <c r="I219" s="3"/>
      <c r="J219" s="3"/>
    </row>
    <row r="220" spans="1:10" s="27" customFormat="1">
      <c r="A220" s="55"/>
      <c r="F220" s="3"/>
      <c r="G220" s="3"/>
      <c r="H220" s="3"/>
      <c r="I220" s="3"/>
      <c r="J220" s="3"/>
    </row>
    <row r="221" spans="1:10" s="27" customFormat="1">
      <c r="A221" s="55"/>
      <c r="F221" s="3"/>
      <c r="G221" s="3"/>
      <c r="H221" s="3"/>
      <c r="I221" s="3"/>
      <c r="J221" s="3"/>
    </row>
    <row r="222" spans="1:10" s="27" customFormat="1">
      <c r="A222" s="55"/>
      <c r="F222" s="3"/>
      <c r="G222" s="3"/>
      <c r="H222" s="3"/>
      <c r="I222" s="3"/>
      <c r="J222" s="3"/>
    </row>
    <row r="223" spans="1:10" s="27" customFormat="1">
      <c r="A223" s="55"/>
      <c r="F223" s="3"/>
      <c r="G223" s="3"/>
      <c r="H223" s="3"/>
      <c r="I223" s="3"/>
      <c r="J223" s="3"/>
    </row>
    <row r="224" spans="1:10" s="27" customFormat="1">
      <c r="A224" s="55"/>
      <c r="F224" s="3"/>
      <c r="G224" s="3"/>
      <c r="H224" s="3"/>
      <c r="I224" s="3"/>
      <c r="J224" s="3"/>
    </row>
    <row r="225" spans="1:10" s="27" customFormat="1">
      <c r="A225" s="55"/>
      <c r="F225" s="3"/>
      <c r="G225" s="3"/>
      <c r="H225" s="3"/>
      <c r="I225" s="3"/>
      <c r="J225" s="3"/>
    </row>
    <row r="226" spans="1:10" s="27" customFormat="1">
      <c r="A226" s="55"/>
      <c r="F226" s="3"/>
      <c r="G226" s="3"/>
      <c r="H226" s="3"/>
      <c r="I226" s="3"/>
      <c r="J226" s="3"/>
    </row>
    <row r="227" spans="1:10" s="27" customFormat="1">
      <c r="A227" s="55"/>
      <c r="F227" s="3"/>
      <c r="G227" s="3"/>
      <c r="H227" s="3"/>
      <c r="I227" s="3"/>
      <c r="J227" s="3"/>
    </row>
    <row r="228" spans="1:10" s="27" customFormat="1">
      <c r="A228" s="55"/>
      <c r="F228" s="3"/>
      <c r="G228" s="3"/>
      <c r="H228" s="3"/>
      <c r="I228" s="3"/>
      <c r="J228" s="3"/>
    </row>
    <row r="229" spans="1:10" s="27" customFormat="1">
      <c r="A229" s="55"/>
      <c r="F229" s="3"/>
      <c r="G229" s="3"/>
      <c r="H229" s="3"/>
      <c r="I229" s="3"/>
      <c r="J229" s="3"/>
    </row>
    <row r="230" spans="1:10" s="27" customFormat="1">
      <c r="A230" s="55"/>
      <c r="F230" s="3"/>
      <c r="G230" s="3"/>
      <c r="H230" s="3"/>
      <c r="I230" s="3"/>
      <c r="J230" s="3"/>
    </row>
    <row r="231" spans="1:10" s="27" customFormat="1">
      <c r="A231" s="55"/>
      <c r="F231" s="3"/>
      <c r="G231" s="3"/>
      <c r="H231" s="3"/>
      <c r="I231" s="3"/>
      <c r="J231" s="3"/>
    </row>
    <row r="232" spans="1:10" s="27" customFormat="1">
      <c r="A232" s="55"/>
      <c r="F232" s="3"/>
      <c r="G232" s="3"/>
      <c r="H232" s="3"/>
      <c r="I232" s="3"/>
      <c r="J232" s="3"/>
    </row>
    <row r="233" spans="1:10" s="27" customFormat="1">
      <c r="A233" s="55"/>
      <c r="F233" s="3"/>
      <c r="G233" s="3"/>
      <c r="H233" s="3"/>
      <c r="I233" s="3"/>
      <c r="J233" s="3"/>
    </row>
    <row r="234" spans="1:10" s="27" customFormat="1">
      <c r="A234" s="55"/>
      <c r="F234" s="3"/>
      <c r="G234" s="3"/>
      <c r="H234" s="3"/>
      <c r="I234" s="3"/>
      <c r="J234" s="3"/>
    </row>
    <row r="235" spans="1:10" s="27" customFormat="1">
      <c r="A235" s="55"/>
      <c r="F235" s="3"/>
      <c r="G235" s="3"/>
      <c r="H235" s="3"/>
      <c r="I235" s="3"/>
      <c r="J235" s="3"/>
    </row>
    <row r="236" spans="1:10" s="27" customFormat="1">
      <c r="A236" s="55"/>
      <c r="F236" s="3"/>
      <c r="G236" s="3"/>
      <c r="H236" s="3"/>
      <c r="I236" s="3"/>
      <c r="J236" s="3"/>
    </row>
    <row r="237" spans="1:10" s="27" customFormat="1">
      <c r="A237" s="55"/>
      <c r="F237" s="3"/>
      <c r="G237" s="3"/>
      <c r="H237" s="3"/>
      <c r="I237" s="3"/>
      <c r="J237" s="3"/>
    </row>
    <row r="238" spans="1:10" s="27" customFormat="1">
      <c r="A238" s="55"/>
      <c r="F238" s="3"/>
      <c r="G238" s="3"/>
      <c r="H238" s="3"/>
      <c r="I238" s="3"/>
      <c r="J238" s="3"/>
    </row>
    <row r="239" spans="1:10" s="27" customFormat="1">
      <c r="A239" s="55"/>
      <c r="F239" s="3"/>
      <c r="G239" s="3"/>
      <c r="H239" s="3"/>
      <c r="I239" s="3"/>
      <c r="J239" s="3"/>
    </row>
    <row r="240" spans="1:10" s="27" customFormat="1">
      <c r="A240" s="55"/>
      <c r="F240" s="3"/>
      <c r="G240" s="3"/>
      <c r="H240" s="3"/>
      <c r="I240" s="3"/>
      <c r="J240" s="3"/>
    </row>
    <row r="241" spans="1:10" s="27" customFormat="1">
      <c r="A241" s="55"/>
      <c r="F241" s="3"/>
      <c r="G241" s="3"/>
      <c r="H241" s="3"/>
      <c r="I241" s="3"/>
      <c r="J241" s="3"/>
    </row>
    <row r="242" spans="1:10" s="27" customFormat="1">
      <c r="A242" s="55"/>
      <c r="F242" s="3"/>
      <c r="G242" s="3"/>
      <c r="H242" s="3"/>
      <c r="I242" s="3"/>
      <c r="J242" s="3"/>
    </row>
    <row r="243" spans="1:10" s="27" customFormat="1">
      <c r="A243" s="55"/>
      <c r="F243" s="3"/>
      <c r="G243" s="3"/>
      <c r="H243" s="3"/>
      <c r="I243" s="3"/>
      <c r="J243" s="3"/>
    </row>
    <row r="244" spans="1:10" s="27" customFormat="1">
      <c r="A244" s="55"/>
      <c r="F244" s="3"/>
      <c r="G244" s="3"/>
      <c r="H244" s="3"/>
      <c r="I244" s="3"/>
      <c r="J244" s="3"/>
    </row>
    <row r="245" spans="1:10" s="27" customFormat="1">
      <c r="A245" s="55"/>
      <c r="F245" s="3"/>
      <c r="G245" s="3"/>
      <c r="H245" s="3"/>
      <c r="I245" s="3"/>
      <c r="J245" s="3"/>
    </row>
    <row r="246" spans="1:10" s="27" customFormat="1">
      <c r="A246" s="55"/>
      <c r="F246" s="3"/>
      <c r="G246" s="3"/>
      <c r="H246" s="3"/>
      <c r="I246" s="3"/>
      <c r="J246" s="3"/>
    </row>
    <row r="247" spans="1:10" s="27" customFormat="1">
      <c r="A247" s="55"/>
      <c r="F247" s="3"/>
      <c r="G247" s="3"/>
      <c r="H247" s="3"/>
      <c r="I247" s="3"/>
      <c r="J247" s="3"/>
    </row>
    <row r="248" spans="1:10" s="27" customFormat="1">
      <c r="A248" s="55"/>
      <c r="F248" s="3"/>
      <c r="G248" s="3"/>
      <c r="H248" s="3"/>
      <c r="I248" s="3"/>
      <c r="J248" s="3"/>
    </row>
    <row r="249" spans="1:10" s="27" customFormat="1">
      <c r="A249" s="55"/>
      <c r="F249" s="3"/>
      <c r="G249" s="3"/>
      <c r="H249" s="3"/>
      <c r="I249" s="3"/>
      <c r="J249" s="3"/>
    </row>
    <row r="250" spans="1:10" s="27" customFormat="1">
      <c r="A250" s="55"/>
      <c r="F250" s="3"/>
      <c r="G250" s="3"/>
      <c r="H250" s="3"/>
      <c r="I250" s="3"/>
      <c r="J250" s="3"/>
    </row>
    <row r="251" spans="1:10" s="27" customFormat="1">
      <c r="A251" s="55"/>
      <c r="F251" s="3"/>
      <c r="G251" s="3"/>
      <c r="H251" s="3"/>
      <c r="I251" s="3"/>
      <c r="J251" s="3"/>
    </row>
    <row r="252" spans="1:10" s="27" customFormat="1">
      <c r="A252" s="55"/>
      <c r="F252" s="3"/>
      <c r="G252" s="3"/>
      <c r="H252" s="3"/>
      <c r="I252" s="3"/>
      <c r="J252" s="3"/>
    </row>
    <row r="253" spans="1:10" s="27" customFormat="1">
      <c r="A253" s="55"/>
      <c r="F253" s="3"/>
      <c r="G253" s="3"/>
      <c r="H253" s="3"/>
      <c r="I253" s="3"/>
      <c r="J253" s="3"/>
    </row>
    <row r="254" spans="1:10" s="27" customFormat="1">
      <c r="A254" s="55"/>
      <c r="F254" s="3"/>
      <c r="G254" s="3"/>
      <c r="H254" s="3"/>
      <c r="I254" s="3"/>
      <c r="J254" s="3"/>
    </row>
    <row r="255" spans="1:10" s="27" customFormat="1">
      <c r="A255" s="55"/>
      <c r="F255" s="3"/>
      <c r="G255" s="3"/>
      <c r="H255" s="3"/>
      <c r="I255" s="3"/>
      <c r="J255" s="3"/>
    </row>
    <row r="256" spans="1:10" s="27" customFormat="1">
      <c r="A256" s="55"/>
      <c r="F256" s="3"/>
      <c r="G256" s="3"/>
      <c r="H256" s="3"/>
      <c r="I256" s="3"/>
      <c r="J256" s="3"/>
    </row>
    <row r="257" spans="1:10" s="27" customFormat="1">
      <c r="A257" s="55"/>
      <c r="F257" s="3"/>
      <c r="G257" s="3"/>
      <c r="H257" s="3"/>
      <c r="I257" s="3"/>
      <c r="J257" s="3"/>
    </row>
    <row r="258" spans="1:10" s="27" customFormat="1">
      <c r="A258" s="55"/>
      <c r="F258" s="3"/>
      <c r="G258" s="3"/>
      <c r="H258" s="3"/>
      <c r="I258" s="3"/>
      <c r="J258" s="3"/>
    </row>
    <row r="259" spans="1:10" s="27" customFormat="1">
      <c r="A259" s="55"/>
      <c r="F259" s="3"/>
      <c r="G259" s="3"/>
      <c r="H259" s="3"/>
      <c r="I259" s="3"/>
      <c r="J259" s="3"/>
    </row>
    <row r="260" spans="1:10" s="27" customFormat="1">
      <c r="A260" s="55"/>
      <c r="F260" s="3"/>
      <c r="G260" s="3"/>
      <c r="H260" s="3"/>
      <c r="I260" s="3"/>
      <c r="J260" s="3"/>
    </row>
    <row r="261" spans="1:10" s="27" customFormat="1">
      <c r="A261" s="55"/>
      <c r="F261" s="3"/>
      <c r="G261" s="3"/>
      <c r="H261" s="3"/>
      <c r="I261" s="3"/>
      <c r="J261" s="3"/>
    </row>
    <row r="262" spans="1:10" s="27" customFormat="1">
      <c r="A262" s="55"/>
      <c r="F262" s="3"/>
      <c r="G262" s="3"/>
      <c r="H262" s="3"/>
      <c r="I262" s="3"/>
      <c r="J262" s="3"/>
    </row>
    <row r="263" spans="1:10" s="27" customFormat="1">
      <c r="A263" s="55"/>
      <c r="F263" s="3"/>
      <c r="G263" s="3"/>
      <c r="H263" s="3"/>
      <c r="I263" s="3"/>
      <c r="J263" s="3"/>
    </row>
    <row r="264" spans="1:10" s="27" customFormat="1">
      <c r="A264" s="55"/>
      <c r="F264" s="3"/>
      <c r="G264" s="3"/>
      <c r="H264" s="3"/>
      <c r="I264" s="3"/>
      <c r="J264" s="3"/>
    </row>
    <row r="265" spans="1:10" s="27" customFormat="1">
      <c r="A265" s="55"/>
      <c r="F265" s="3"/>
      <c r="G265" s="3"/>
      <c r="H265" s="3"/>
      <c r="I265" s="3"/>
      <c r="J265" s="3"/>
    </row>
    <row r="266" spans="1:10" s="27" customFormat="1">
      <c r="A266" s="55"/>
      <c r="F266" s="3"/>
      <c r="G266" s="3"/>
      <c r="H266" s="3"/>
      <c r="I266" s="3"/>
      <c r="J266" s="3"/>
    </row>
    <row r="267" spans="1:10" s="27" customFormat="1">
      <c r="A267" s="55"/>
      <c r="F267" s="3"/>
      <c r="G267" s="3"/>
      <c r="H267" s="3"/>
      <c r="I267" s="3"/>
      <c r="J267" s="3"/>
    </row>
    <row r="268" spans="1:10" s="27" customFormat="1">
      <c r="A268" s="55"/>
      <c r="F268" s="3"/>
      <c r="G268" s="3"/>
      <c r="H268" s="3"/>
      <c r="I268" s="3"/>
      <c r="J268" s="3"/>
    </row>
    <row r="269" spans="1:10" s="27" customFormat="1">
      <c r="A269" s="55"/>
      <c r="F269" s="3"/>
      <c r="G269" s="3"/>
      <c r="H269" s="3"/>
      <c r="I269" s="3"/>
      <c r="J269" s="3"/>
    </row>
    <row r="270" spans="1:10" s="27" customFormat="1">
      <c r="A270" s="55"/>
      <c r="F270" s="3"/>
      <c r="G270" s="3"/>
      <c r="H270" s="3"/>
      <c r="I270" s="3"/>
      <c r="J270" s="3"/>
    </row>
    <row r="271" spans="1:10" s="27" customFormat="1">
      <c r="A271" s="55"/>
      <c r="F271" s="3"/>
      <c r="G271" s="3"/>
      <c r="H271" s="3"/>
      <c r="I271" s="3"/>
      <c r="J271" s="3"/>
    </row>
    <row r="272" spans="1:10" s="27" customFormat="1">
      <c r="A272" s="55"/>
      <c r="F272" s="3"/>
      <c r="G272" s="3"/>
      <c r="H272" s="3"/>
      <c r="I272" s="3"/>
      <c r="J272" s="3"/>
    </row>
    <row r="273" spans="1:10" s="27" customFormat="1">
      <c r="A273" s="55"/>
      <c r="F273" s="3"/>
      <c r="G273" s="3"/>
      <c r="H273" s="3"/>
      <c r="I273" s="3"/>
      <c r="J273" s="3"/>
    </row>
    <row r="274" spans="1:10" s="27" customFormat="1">
      <c r="A274" s="55"/>
      <c r="F274" s="3"/>
      <c r="G274" s="3"/>
      <c r="H274" s="3"/>
      <c r="I274" s="3"/>
      <c r="J274" s="3"/>
    </row>
    <row r="275" spans="1:10" s="27" customFormat="1">
      <c r="A275" s="55"/>
      <c r="F275" s="3"/>
      <c r="G275" s="3"/>
      <c r="H275" s="3"/>
      <c r="I275" s="3"/>
      <c r="J275" s="3"/>
    </row>
    <row r="276" spans="1:10" s="27" customFormat="1">
      <c r="A276" s="55"/>
      <c r="F276" s="3"/>
      <c r="G276" s="3"/>
      <c r="H276" s="3"/>
      <c r="I276" s="3"/>
      <c r="J276" s="3"/>
    </row>
    <row r="277" spans="1:10" s="27" customFormat="1">
      <c r="A277" s="55"/>
      <c r="F277" s="3"/>
      <c r="G277" s="3"/>
      <c r="H277" s="3"/>
      <c r="I277" s="3"/>
      <c r="J277" s="3"/>
    </row>
    <row r="278" spans="1:10" s="27" customFormat="1">
      <c r="A278" s="55"/>
      <c r="F278" s="3"/>
      <c r="G278" s="3"/>
      <c r="H278" s="3"/>
      <c r="I278" s="3"/>
      <c r="J278" s="3"/>
    </row>
    <row r="279" spans="1:10" s="27" customFormat="1">
      <c r="A279" s="55"/>
      <c r="F279" s="3"/>
      <c r="G279" s="3"/>
      <c r="H279" s="3"/>
      <c r="I279" s="3"/>
      <c r="J279" s="3"/>
    </row>
    <row r="280" spans="1:10" s="27" customFormat="1">
      <c r="A280" s="55"/>
      <c r="F280" s="3"/>
      <c r="G280" s="3"/>
      <c r="H280" s="3"/>
      <c r="I280" s="3"/>
      <c r="J280" s="3"/>
    </row>
    <row r="281" spans="1:10" s="27" customFormat="1">
      <c r="A281" s="55"/>
      <c r="F281" s="3"/>
      <c r="G281" s="3"/>
      <c r="H281" s="3"/>
      <c r="I281" s="3"/>
      <c r="J281" s="3"/>
    </row>
    <row r="282" spans="1:10" s="27" customFormat="1">
      <c r="A282" s="55"/>
      <c r="F282" s="3"/>
      <c r="G282" s="3"/>
      <c r="H282" s="3"/>
      <c r="I282" s="3"/>
      <c r="J282" s="3"/>
    </row>
    <row r="283" spans="1:10" s="27" customFormat="1">
      <c r="A283" s="55"/>
      <c r="F283" s="3"/>
      <c r="G283" s="3"/>
      <c r="H283" s="3"/>
      <c r="I283" s="3"/>
      <c r="J283" s="3"/>
    </row>
    <row r="284" spans="1:10" s="27" customFormat="1">
      <c r="A284" s="55"/>
      <c r="F284" s="3"/>
      <c r="G284" s="3"/>
      <c r="H284" s="3"/>
      <c r="I284" s="3"/>
      <c r="J284" s="3"/>
    </row>
    <row r="285" spans="1:10" s="27" customFormat="1">
      <c r="A285" s="55"/>
      <c r="F285" s="3"/>
      <c r="G285" s="3"/>
      <c r="H285" s="3"/>
      <c r="I285" s="3"/>
      <c r="J285" s="3"/>
    </row>
    <row r="286" spans="1:10" s="27" customFormat="1">
      <c r="A286" s="55"/>
      <c r="F286" s="3"/>
      <c r="G286" s="3"/>
      <c r="H286" s="3"/>
      <c r="I286" s="3"/>
      <c r="J286" s="3"/>
    </row>
    <row r="287" spans="1:10" s="27" customFormat="1">
      <c r="A287" s="55"/>
      <c r="F287" s="3"/>
      <c r="G287" s="3"/>
      <c r="H287" s="3"/>
      <c r="I287" s="3"/>
      <c r="J287" s="3"/>
    </row>
    <row r="288" spans="1:10" s="27" customFormat="1">
      <c r="A288" s="55"/>
      <c r="F288" s="3"/>
      <c r="G288" s="3"/>
      <c r="H288" s="3"/>
      <c r="I288" s="3"/>
      <c r="J288" s="3"/>
    </row>
    <row r="289" spans="1:10" s="27" customFormat="1">
      <c r="A289" s="55"/>
      <c r="F289" s="3"/>
      <c r="G289" s="3"/>
      <c r="H289" s="3"/>
      <c r="I289" s="3"/>
      <c r="J289" s="3"/>
    </row>
    <row r="290" spans="1:10" s="27" customFormat="1">
      <c r="A290" s="55"/>
      <c r="F290" s="3"/>
      <c r="G290" s="3"/>
      <c r="H290" s="3"/>
      <c r="I290" s="3"/>
      <c r="J290" s="3"/>
    </row>
    <row r="291" spans="1:10" s="27" customFormat="1">
      <c r="A291" s="55"/>
      <c r="F291" s="3"/>
      <c r="G291" s="3"/>
      <c r="H291" s="3"/>
      <c r="I291" s="3"/>
      <c r="J291" s="3"/>
    </row>
    <row r="292" spans="1:10" s="27" customFormat="1">
      <c r="A292" s="55"/>
      <c r="F292" s="3"/>
      <c r="G292" s="3"/>
      <c r="H292" s="3"/>
      <c r="I292" s="3"/>
      <c r="J292" s="3"/>
    </row>
    <row r="293" spans="1:10" s="27" customFormat="1">
      <c r="A293" s="55"/>
      <c r="F293" s="3"/>
      <c r="G293" s="3"/>
      <c r="H293" s="3"/>
      <c r="I293" s="3"/>
      <c r="J293" s="3"/>
    </row>
    <row r="294" spans="1:10" s="27" customFormat="1">
      <c r="A294" s="55"/>
      <c r="F294" s="3"/>
      <c r="G294" s="3"/>
      <c r="H294" s="3"/>
      <c r="I294" s="3"/>
      <c r="J294" s="3"/>
    </row>
    <row r="295" spans="1:10" s="27" customFormat="1">
      <c r="A295" s="55"/>
      <c r="F295" s="3"/>
      <c r="G295" s="3"/>
      <c r="H295" s="3"/>
      <c r="I295" s="3"/>
      <c r="J295" s="3"/>
    </row>
    <row r="296" spans="1:10" s="27" customFormat="1">
      <c r="A296" s="55"/>
      <c r="F296" s="3"/>
      <c r="G296" s="3"/>
      <c r="H296" s="3"/>
      <c r="I296" s="3"/>
      <c r="J296" s="3"/>
    </row>
  </sheetData>
  <mergeCells count="69">
    <mergeCell ref="G1:J1"/>
    <mergeCell ref="G9:J9"/>
    <mergeCell ref="A3:B3"/>
    <mergeCell ref="G2:J2"/>
    <mergeCell ref="G4:J4"/>
    <mergeCell ref="G3:J3"/>
    <mergeCell ref="G5:H5"/>
    <mergeCell ref="G10:J10"/>
    <mergeCell ref="A11:B11"/>
    <mergeCell ref="A8:B8"/>
    <mergeCell ref="A4:C4"/>
    <mergeCell ref="G8:J8"/>
    <mergeCell ref="G11:I11"/>
    <mergeCell ref="G24:J24"/>
    <mergeCell ref="G22:J22"/>
    <mergeCell ref="A23:B23"/>
    <mergeCell ref="G14:J14"/>
    <mergeCell ref="A12:C12"/>
    <mergeCell ref="G15:J15"/>
    <mergeCell ref="G12:J12"/>
    <mergeCell ref="A15:B15"/>
    <mergeCell ref="A16:B16"/>
    <mergeCell ref="G17:J17"/>
    <mergeCell ref="A44:J44"/>
    <mergeCell ref="G23:J23"/>
    <mergeCell ref="G21:L21"/>
    <mergeCell ref="G37:I37"/>
    <mergeCell ref="G38:I38"/>
    <mergeCell ref="A17:B17"/>
    <mergeCell ref="A24:B24"/>
    <mergeCell ref="A21:B21"/>
    <mergeCell ref="A20:C20"/>
    <mergeCell ref="A19:B19"/>
    <mergeCell ref="A22:B22"/>
    <mergeCell ref="A31:H31"/>
    <mergeCell ref="B36:F36"/>
    <mergeCell ref="B38:F38"/>
    <mergeCell ref="B37:F37"/>
    <mergeCell ref="B33:F33"/>
    <mergeCell ref="B30:F30"/>
    <mergeCell ref="G26:J26"/>
    <mergeCell ref="B35:F35"/>
    <mergeCell ref="B34:F34"/>
    <mergeCell ref="B40:F40"/>
    <mergeCell ref="B41:F41"/>
    <mergeCell ref="B39:F39"/>
    <mergeCell ref="B32:F32"/>
    <mergeCell ref="A45:J45"/>
    <mergeCell ref="B42:F42"/>
    <mergeCell ref="E47:E48"/>
    <mergeCell ref="A43:J43"/>
    <mergeCell ref="D47:D48"/>
    <mergeCell ref="A75:J75"/>
    <mergeCell ref="A47:A48"/>
    <mergeCell ref="B47:B48"/>
    <mergeCell ref="G47:J47"/>
    <mergeCell ref="A119:J119"/>
    <mergeCell ref="A89:J89"/>
    <mergeCell ref="A50:J50"/>
    <mergeCell ref="F47:F48"/>
    <mergeCell ref="C47:C48"/>
    <mergeCell ref="A99:J99"/>
    <mergeCell ref="A97:J97"/>
    <mergeCell ref="C145:F145"/>
    <mergeCell ref="H145:J145"/>
    <mergeCell ref="C144:F144"/>
    <mergeCell ref="A128:J128"/>
    <mergeCell ref="H144:L144"/>
    <mergeCell ref="A105:J105"/>
  </mergeCells>
  <phoneticPr fontId="3" type="noConversion"/>
  <pageMargins left="0.98425196850393704" right="0.39370078740157483" top="0.78740157480314965" bottom="0.59055118110236227" header="0.39370078740157483" footer="0.19685039370078741"/>
  <pageSetup paperSize="9" scale="55" orientation="landscape" verticalDpi="300" r:id="rId1"/>
  <headerFooter alignWithMargins="0">
    <oddHeader>&amp;C&amp;"Times New Roman,звичайний"&amp;14
&amp;R&amp;"Times New Roman,звичайний"&amp;14 
Продовження додатка 1</oddHeader>
  </headerFooter>
  <rowBreaks count="3" manualBreakCount="3">
    <brk id="42" max="9" man="1"/>
    <brk id="79" max="9" man="1"/>
    <brk id="109" max="9" man="1"/>
  </rowBreaks>
  <ignoredErrors>
    <ignoredError sqref="B120:B127 B129 B135:B136" numberStoredAsText="1"/>
    <ignoredError sqref="C115" formulaRange="1"/>
    <ignoredError sqref="F5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K334"/>
  <sheetViews>
    <sheetView topLeftCell="A43" zoomScale="70" zoomScaleNormal="70" zoomScaleSheetLayoutView="65" workbookViewId="0">
      <selection activeCell="K57" sqref="K57"/>
    </sheetView>
  </sheetViews>
  <sheetFormatPr defaultRowHeight="18.75"/>
  <cols>
    <col min="1" max="1" width="89.85546875" style="3" customWidth="1"/>
    <col min="2" max="2" width="14.85546875" style="27" customWidth="1"/>
    <col min="3" max="5" width="16.5703125" style="27" customWidth="1"/>
    <col min="6" max="10" width="16.5703125" style="3" customWidth="1"/>
    <col min="11" max="11" width="86.140625" style="3" customWidth="1"/>
    <col min="12" max="16384" width="9.140625" style="3"/>
  </cols>
  <sheetData>
    <row r="1" spans="1:11">
      <c r="A1" s="257" t="s">
        <v>211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</row>
    <row r="2" spans="1:11">
      <c r="A2" s="48"/>
      <c r="B2" s="58"/>
      <c r="C2" s="48"/>
      <c r="D2" s="48"/>
      <c r="E2" s="58"/>
      <c r="F2" s="48"/>
      <c r="G2" s="48"/>
      <c r="H2" s="48"/>
      <c r="I2" s="48"/>
      <c r="J2" s="48"/>
    </row>
    <row r="3" spans="1:11" ht="36" customHeight="1">
      <c r="A3" s="240" t="s">
        <v>206</v>
      </c>
      <c r="B3" s="229" t="s">
        <v>11</v>
      </c>
      <c r="C3" s="229" t="s">
        <v>25</v>
      </c>
      <c r="D3" s="229" t="s">
        <v>28</v>
      </c>
      <c r="E3" s="258" t="s">
        <v>144</v>
      </c>
      <c r="F3" s="229" t="s">
        <v>15</v>
      </c>
      <c r="G3" s="229" t="s">
        <v>157</v>
      </c>
      <c r="H3" s="229"/>
      <c r="I3" s="229"/>
      <c r="J3" s="229"/>
      <c r="K3" s="229" t="s">
        <v>189</v>
      </c>
    </row>
    <row r="4" spans="1:11" ht="61.5" customHeight="1">
      <c r="A4" s="240"/>
      <c r="B4" s="229"/>
      <c r="C4" s="229"/>
      <c r="D4" s="229"/>
      <c r="E4" s="258"/>
      <c r="F4" s="229"/>
      <c r="G4" s="16" t="s">
        <v>158</v>
      </c>
      <c r="H4" s="16" t="s">
        <v>159</v>
      </c>
      <c r="I4" s="16" t="s">
        <v>160</v>
      </c>
      <c r="J4" s="16" t="s">
        <v>62</v>
      </c>
      <c r="K4" s="229"/>
    </row>
    <row r="5" spans="1:11" ht="18" customHeight="1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</row>
    <row r="6" spans="1:11" s="6" customFormat="1" ht="20.100000000000001" customHeight="1">
      <c r="A6" s="260" t="s">
        <v>210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</row>
    <row r="7" spans="1:11" s="6" customFormat="1" ht="20.100000000000001" customHeight="1">
      <c r="A7" s="9" t="s">
        <v>170</v>
      </c>
      <c r="B7" s="10">
        <v>1000</v>
      </c>
      <c r="C7" s="111"/>
      <c r="D7" s="111"/>
      <c r="E7" s="111"/>
      <c r="F7" s="116">
        <f>SUM(G7:J7)</f>
        <v>0</v>
      </c>
      <c r="G7" s="111"/>
      <c r="H7" s="111"/>
      <c r="I7" s="111"/>
      <c r="J7" s="111"/>
      <c r="K7" s="106"/>
    </row>
    <row r="8" spans="1:11" ht="20.100000000000001" customHeight="1">
      <c r="A8" s="9" t="s">
        <v>149</v>
      </c>
      <c r="B8" s="10">
        <v>1010</v>
      </c>
      <c r="C8" s="116">
        <f>SUM(C9:C16)</f>
        <v>0</v>
      </c>
      <c r="D8" s="116">
        <f>SUM(D9:D16)</f>
        <v>0</v>
      </c>
      <c r="E8" s="116">
        <f>SUM(E9:E16)</f>
        <v>0</v>
      </c>
      <c r="F8" s="116">
        <f t="shared" ref="F8:F66" si="0">SUM(G8:J8)</f>
        <v>0</v>
      </c>
      <c r="G8" s="116">
        <f>SUM(G9:G16)</f>
        <v>0</v>
      </c>
      <c r="H8" s="116">
        <f>SUM(H9:H16)</f>
        <v>0</v>
      </c>
      <c r="I8" s="116">
        <f>SUM(I9:I16)</f>
        <v>0</v>
      </c>
      <c r="J8" s="116">
        <f>SUM(J9:J16)</f>
        <v>0</v>
      </c>
      <c r="K8" s="103"/>
    </row>
    <row r="9" spans="1:11" s="2" customFormat="1" ht="20.100000000000001" customHeight="1">
      <c r="A9" s="9" t="s">
        <v>365</v>
      </c>
      <c r="B9" s="8">
        <v>1011</v>
      </c>
      <c r="C9" s="111" t="s">
        <v>250</v>
      </c>
      <c r="D9" s="111" t="s">
        <v>250</v>
      </c>
      <c r="E9" s="111" t="s">
        <v>250</v>
      </c>
      <c r="F9" s="116">
        <f t="shared" si="0"/>
        <v>0</v>
      </c>
      <c r="G9" s="111" t="s">
        <v>250</v>
      </c>
      <c r="H9" s="111" t="s">
        <v>250</v>
      </c>
      <c r="I9" s="111" t="s">
        <v>250</v>
      </c>
      <c r="J9" s="111" t="s">
        <v>250</v>
      </c>
      <c r="K9" s="103"/>
    </row>
    <row r="10" spans="1:11" s="2" customFormat="1" ht="20.100000000000001" customHeight="1">
      <c r="A10" s="9" t="s">
        <v>366</v>
      </c>
      <c r="B10" s="8">
        <v>1012</v>
      </c>
      <c r="C10" s="111" t="s">
        <v>250</v>
      </c>
      <c r="D10" s="111" t="s">
        <v>250</v>
      </c>
      <c r="E10" s="111" t="s">
        <v>250</v>
      </c>
      <c r="F10" s="116">
        <f t="shared" si="0"/>
        <v>0</v>
      </c>
      <c r="G10" s="111" t="s">
        <v>250</v>
      </c>
      <c r="H10" s="111" t="s">
        <v>250</v>
      </c>
      <c r="I10" s="111" t="s">
        <v>250</v>
      </c>
      <c r="J10" s="111" t="s">
        <v>250</v>
      </c>
      <c r="K10" s="103"/>
    </row>
    <row r="11" spans="1:11" s="2" customFormat="1" ht="20.100000000000001" customHeight="1">
      <c r="A11" s="9" t="s">
        <v>367</v>
      </c>
      <c r="B11" s="8">
        <v>1013</v>
      </c>
      <c r="C11" s="111" t="s">
        <v>250</v>
      </c>
      <c r="D11" s="111" t="s">
        <v>250</v>
      </c>
      <c r="E11" s="111" t="s">
        <v>250</v>
      </c>
      <c r="F11" s="116">
        <f t="shared" si="0"/>
        <v>0</v>
      </c>
      <c r="G11" s="111" t="s">
        <v>250</v>
      </c>
      <c r="H11" s="111" t="s">
        <v>250</v>
      </c>
      <c r="I11" s="111" t="s">
        <v>250</v>
      </c>
      <c r="J11" s="111" t="s">
        <v>250</v>
      </c>
      <c r="K11" s="103"/>
    </row>
    <row r="12" spans="1:11" s="2" customFormat="1" ht="20.100000000000001" customHeight="1">
      <c r="A12" s="9" t="s">
        <v>5</v>
      </c>
      <c r="B12" s="8">
        <v>1014</v>
      </c>
      <c r="C12" s="111" t="s">
        <v>250</v>
      </c>
      <c r="D12" s="111" t="s">
        <v>250</v>
      </c>
      <c r="E12" s="111" t="s">
        <v>250</v>
      </c>
      <c r="F12" s="116">
        <f t="shared" si="0"/>
        <v>0</v>
      </c>
      <c r="G12" s="111" t="s">
        <v>250</v>
      </c>
      <c r="H12" s="111" t="s">
        <v>250</v>
      </c>
      <c r="I12" s="111" t="s">
        <v>250</v>
      </c>
      <c r="J12" s="111" t="s">
        <v>250</v>
      </c>
      <c r="K12" s="103"/>
    </row>
    <row r="13" spans="1:11" s="2" customFormat="1" ht="20.100000000000001" customHeight="1">
      <c r="A13" s="9" t="s">
        <v>6</v>
      </c>
      <c r="B13" s="8">
        <v>1015</v>
      </c>
      <c r="C13" s="111" t="s">
        <v>250</v>
      </c>
      <c r="D13" s="111" t="s">
        <v>250</v>
      </c>
      <c r="E13" s="111" t="s">
        <v>250</v>
      </c>
      <c r="F13" s="116">
        <f t="shared" si="0"/>
        <v>0</v>
      </c>
      <c r="G13" s="111" t="s">
        <v>250</v>
      </c>
      <c r="H13" s="111" t="s">
        <v>250</v>
      </c>
      <c r="I13" s="111" t="s">
        <v>250</v>
      </c>
      <c r="J13" s="111" t="s">
        <v>250</v>
      </c>
      <c r="K13" s="103"/>
    </row>
    <row r="14" spans="1:11" s="2" customFormat="1" ht="44.25" customHeight="1">
      <c r="A14" s="9" t="s">
        <v>368</v>
      </c>
      <c r="B14" s="8">
        <v>1016</v>
      </c>
      <c r="C14" s="111" t="s">
        <v>250</v>
      </c>
      <c r="D14" s="111" t="s">
        <v>250</v>
      </c>
      <c r="E14" s="111" t="s">
        <v>250</v>
      </c>
      <c r="F14" s="116">
        <f t="shared" si="0"/>
        <v>0</v>
      </c>
      <c r="G14" s="111" t="s">
        <v>250</v>
      </c>
      <c r="H14" s="111" t="s">
        <v>250</v>
      </c>
      <c r="I14" s="111" t="s">
        <v>250</v>
      </c>
      <c r="J14" s="111" t="s">
        <v>250</v>
      </c>
      <c r="K14" s="103"/>
    </row>
    <row r="15" spans="1:11" s="2" customFormat="1" ht="20.100000000000001" customHeight="1">
      <c r="A15" s="9" t="s">
        <v>369</v>
      </c>
      <c r="B15" s="8">
        <v>1017</v>
      </c>
      <c r="C15" s="111" t="s">
        <v>250</v>
      </c>
      <c r="D15" s="111" t="s">
        <v>250</v>
      </c>
      <c r="E15" s="111" t="s">
        <v>250</v>
      </c>
      <c r="F15" s="116">
        <f t="shared" si="0"/>
        <v>0</v>
      </c>
      <c r="G15" s="111" t="s">
        <v>250</v>
      </c>
      <c r="H15" s="111" t="s">
        <v>250</v>
      </c>
      <c r="I15" s="111" t="s">
        <v>250</v>
      </c>
      <c r="J15" s="111" t="s">
        <v>250</v>
      </c>
      <c r="K15" s="103"/>
    </row>
    <row r="16" spans="1:11" s="2" customFormat="1" ht="20.100000000000001" customHeight="1">
      <c r="A16" s="9" t="s">
        <v>370</v>
      </c>
      <c r="B16" s="8">
        <v>1018</v>
      </c>
      <c r="C16" s="111" t="s">
        <v>250</v>
      </c>
      <c r="D16" s="111" t="s">
        <v>250</v>
      </c>
      <c r="E16" s="111" t="s">
        <v>250</v>
      </c>
      <c r="F16" s="116">
        <f t="shared" si="0"/>
        <v>0</v>
      </c>
      <c r="G16" s="111" t="s">
        <v>250</v>
      </c>
      <c r="H16" s="111" t="s">
        <v>250</v>
      </c>
      <c r="I16" s="111" t="s">
        <v>250</v>
      </c>
      <c r="J16" s="111" t="s">
        <v>250</v>
      </c>
      <c r="K16" s="103"/>
    </row>
    <row r="17" spans="1:11" s="6" customFormat="1" ht="20.100000000000001" customHeight="1">
      <c r="A17" s="11" t="s">
        <v>18</v>
      </c>
      <c r="B17" s="12">
        <v>1020</v>
      </c>
      <c r="C17" s="141">
        <f>SUM(C7,C8)</f>
        <v>0</v>
      </c>
      <c r="D17" s="141">
        <f t="shared" ref="D17:J17" si="1">SUM(D7,D8)</f>
        <v>0</v>
      </c>
      <c r="E17" s="141">
        <f t="shared" si="1"/>
        <v>0</v>
      </c>
      <c r="F17" s="116">
        <f t="shared" si="0"/>
        <v>0</v>
      </c>
      <c r="G17" s="141">
        <f t="shared" si="1"/>
        <v>0</v>
      </c>
      <c r="H17" s="141">
        <f t="shared" si="1"/>
        <v>0</v>
      </c>
      <c r="I17" s="141">
        <f t="shared" si="1"/>
        <v>0</v>
      </c>
      <c r="J17" s="141">
        <f t="shared" si="1"/>
        <v>0</v>
      </c>
      <c r="K17" s="106"/>
    </row>
    <row r="18" spans="1:11" ht="20.100000000000001" customHeight="1">
      <c r="A18" s="9" t="s">
        <v>185</v>
      </c>
      <c r="B18" s="10">
        <v>1030</v>
      </c>
      <c r="C18" s="116">
        <f>SUM(C19:C38,C40)</f>
        <v>0</v>
      </c>
      <c r="D18" s="116">
        <f>SUM(D19:D38,D40)</f>
        <v>0</v>
      </c>
      <c r="E18" s="116">
        <f>SUM(E19:E38,E40)</f>
        <v>-1430.8999999999999</v>
      </c>
      <c r="F18" s="116">
        <f t="shared" si="0"/>
        <v>-1645.2</v>
      </c>
      <c r="G18" s="116">
        <f>SUM(G19:G38,G40)</f>
        <v>-411.3</v>
      </c>
      <c r="H18" s="116">
        <f>SUM(H19:H38,H40)</f>
        <v>-411.3</v>
      </c>
      <c r="I18" s="116">
        <f>SUM(I19:I38,I40)</f>
        <v>-411.3</v>
      </c>
      <c r="J18" s="116">
        <f>SUM(J19:J38,J40)</f>
        <v>-411.3</v>
      </c>
      <c r="K18" s="103"/>
    </row>
    <row r="19" spans="1:11" ht="20.100000000000001" customHeight="1">
      <c r="A19" s="9" t="s">
        <v>103</v>
      </c>
      <c r="B19" s="10">
        <v>1031</v>
      </c>
      <c r="C19" s="111" t="s">
        <v>250</v>
      </c>
      <c r="D19" s="111" t="s">
        <v>250</v>
      </c>
      <c r="E19" s="111" t="s">
        <v>250</v>
      </c>
      <c r="F19" s="116">
        <f t="shared" si="0"/>
        <v>0</v>
      </c>
      <c r="G19" s="111" t="s">
        <v>250</v>
      </c>
      <c r="H19" s="111" t="s">
        <v>250</v>
      </c>
      <c r="I19" s="111" t="s">
        <v>250</v>
      </c>
      <c r="J19" s="111" t="s">
        <v>250</v>
      </c>
      <c r="K19" s="103"/>
    </row>
    <row r="20" spans="1:11" ht="20.100000000000001" customHeight="1">
      <c r="A20" s="9" t="s">
        <v>172</v>
      </c>
      <c r="B20" s="10">
        <v>1032</v>
      </c>
      <c r="C20" s="111" t="s">
        <v>250</v>
      </c>
      <c r="D20" s="111" t="s">
        <v>250</v>
      </c>
      <c r="E20" s="111" t="s">
        <v>250</v>
      </c>
      <c r="F20" s="116">
        <f t="shared" si="0"/>
        <v>0</v>
      </c>
      <c r="G20" s="111" t="s">
        <v>250</v>
      </c>
      <c r="H20" s="111" t="s">
        <v>250</v>
      </c>
      <c r="I20" s="111" t="s">
        <v>250</v>
      </c>
      <c r="J20" s="111" t="s">
        <v>250</v>
      </c>
      <c r="K20" s="103"/>
    </row>
    <row r="21" spans="1:11" ht="20.100000000000001" customHeight="1">
      <c r="A21" s="9" t="s">
        <v>51</v>
      </c>
      <c r="B21" s="10">
        <v>1033</v>
      </c>
      <c r="C21" s="111" t="s">
        <v>250</v>
      </c>
      <c r="D21" s="111" t="s">
        <v>250</v>
      </c>
      <c r="E21" s="111" t="s">
        <v>250</v>
      </c>
      <c r="F21" s="116">
        <f t="shared" si="0"/>
        <v>0</v>
      </c>
      <c r="G21" s="111" t="s">
        <v>250</v>
      </c>
      <c r="H21" s="111" t="s">
        <v>250</v>
      </c>
      <c r="I21" s="111" t="s">
        <v>250</v>
      </c>
      <c r="J21" s="111" t="s">
        <v>250</v>
      </c>
      <c r="K21" s="103"/>
    </row>
    <row r="22" spans="1:11" ht="20.100000000000001" customHeight="1">
      <c r="A22" s="9" t="s">
        <v>16</v>
      </c>
      <c r="B22" s="10">
        <v>1034</v>
      </c>
      <c r="C22" s="111" t="s">
        <v>250</v>
      </c>
      <c r="D22" s="111" t="s">
        <v>250</v>
      </c>
      <c r="E22" s="111" t="s">
        <v>250</v>
      </c>
      <c r="F22" s="116">
        <f t="shared" si="0"/>
        <v>0</v>
      </c>
      <c r="G22" s="111" t="s">
        <v>250</v>
      </c>
      <c r="H22" s="111" t="s">
        <v>250</v>
      </c>
      <c r="I22" s="111" t="s">
        <v>250</v>
      </c>
      <c r="J22" s="111" t="s">
        <v>250</v>
      </c>
      <c r="K22" s="103"/>
    </row>
    <row r="23" spans="1:11" ht="20.100000000000001" customHeight="1">
      <c r="A23" s="9" t="s">
        <v>17</v>
      </c>
      <c r="B23" s="10">
        <v>1035</v>
      </c>
      <c r="C23" s="111" t="s">
        <v>250</v>
      </c>
      <c r="D23" s="111" t="s">
        <v>250</v>
      </c>
      <c r="E23" s="111" t="s">
        <v>250</v>
      </c>
      <c r="F23" s="116">
        <f t="shared" si="0"/>
        <v>0</v>
      </c>
      <c r="G23" s="111" t="s">
        <v>250</v>
      </c>
      <c r="H23" s="111" t="s">
        <v>250</v>
      </c>
      <c r="I23" s="111" t="s">
        <v>250</v>
      </c>
      <c r="J23" s="111" t="s">
        <v>250</v>
      </c>
      <c r="K23" s="103"/>
    </row>
    <row r="24" spans="1:11" s="2" customFormat="1" ht="20.100000000000001" customHeight="1">
      <c r="A24" s="9" t="s">
        <v>29</v>
      </c>
      <c r="B24" s="10">
        <v>1036</v>
      </c>
      <c r="C24" s="111" t="s">
        <v>250</v>
      </c>
      <c r="D24" s="111" t="s">
        <v>250</v>
      </c>
      <c r="E24" s="111" t="s">
        <v>250</v>
      </c>
      <c r="F24" s="116">
        <f t="shared" si="0"/>
        <v>0</v>
      </c>
      <c r="G24" s="111" t="s">
        <v>250</v>
      </c>
      <c r="H24" s="111" t="s">
        <v>250</v>
      </c>
      <c r="I24" s="111" t="s">
        <v>250</v>
      </c>
      <c r="J24" s="111" t="s">
        <v>250</v>
      </c>
      <c r="K24" s="103"/>
    </row>
    <row r="25" spans="1:11" s="2" customFormat="1" ht="20.100000000000001" customHeight="1">
      <c r="A25" s="9" t="s">
        <v>30</v>
      </c>
      <c r="B25" s="10">
        <v>1037</v>
      </c>
      <c r="C25" s="111" t="s">
        <v>250</v>
      </c>
      <c r="D25" s="111" t="s">
        <v>250</v>
      </c>
      <c r="E25" s="111">
        <v>-3.8</v>
      </c>
      <c r="F25" s="116">
        <f t="shared" si="0"/>
        <v>-4.4000000000000004</v>
      </c>
      <c r="G25" s="162">
        <v>-1.1000000000000001</v>
      </c>
      <c r="H25" s="162">
        <v>-1.1000000000000001</v>
      </c>
      <c r="I25" s="162">
        <v>-1.1000000000000001</v>
      </c>
      <c r="J25" s="162">
        <v>-1.1000000000000001</v>
      </c>
      <c r="K25" s="103"/>
    </row>
    <row r="26" spans="1:11" s="2" customFormat="1" ht="20.100000000000001" customHeight="1">
      <c r="A26" s="9" t="s">
        <v>31</v>
      </c>
      <c r="B26" s="10">
        <v>1038</v>
      </c>
      <c r="C26" s="111" t="s">
        <v>250</v>
      </c>
      <c r="D26" s="111" t="s">
        <v>250</v>
      </c>
      <c r="E26" s="111">
        <v>-975.7</v>
      </c>
      <c r="F26" s="116">
        <f t="shared" si="0"/>
        <v>-1168.8</v>
      </c>
      <c r="G26" s="162">
        <v>-292.2</v>
      </c>
      <c r="H26" s="162">
        <v>-292.2</v>
      </c>
      <c r="I26" s="162">
        <v>-292.2</v>
      </c>
      <c r="J26" s="162">
        <v>-292.2</v>
      </c>
      <c r="K26" s="103"/>
    </row>
    <row r="27" spans="1:11" s="2" customFormat="1" ht="20.100000000000001" customHeight="1">
      <c r="A27" s="9" t="s">
        <v>32</v>
      </c>
      <c r="B27" s="10">
        <v>1039</v>
      </c>
      <c r="C27" s="111" t="s">
        <v>250</v>
      </c>
      <c r="D27" s="111" t="s">
        <v>250</v>
      </c>
      <c r="E27" s="111">
        <v>-214.6</v>
      </c>
      <c r="F27" s="116">
        <f t="shared" si="0"/>
        <v>-233.2</v>
      </c>
      <c r="G27" s="162">
        <v>-58.3</v>
      </c>
      <c r="H27" s="162">
        <v>-58.3</v>
      </c>
      <c r="I27" s="162">
        <v>-58.3</v>
      </c>
      <c r="J27" s="162">
        <v>-58.3</v>
      </c>
      <c r="K27" s="103"/>
    </row>
    <row r="28" spans="1:11" s="2" customFormat="1" ht="42" customHeight="1">
      <c r="A28" s="9" t="s">
        <v>33</v>
      </c>
      <c r="B28" s="10">
        <v>1040</v>
      </c>
      <c r="C28" s="111" t="s">
        <v>250</v>
      </c>
      <c r="D28" s="111" t="s">
        <v>250</v>
      </c>
      <c r="E28" s="111">
        <v>-107.8</v>
      </c>
      <c r="F28" s="116">
        <f t="shared" si="0"/>
        <v>-107.6</v>
      </c>
      <c r="G28" s="162">
        <v>-26.9</v>
      </c>
      <c r="H28" s="162">
        <v>-26.9</v>
      </c>
      <c r="I28" s="162">
        <v>-26.9</v>
      </c>
      <c r="J28" s="162">
        <v>-26.9</v>
      </c>
      <c r="K28" s="103"/>
    </row>
    <row r="29" spans="1:11" s="2" customFormat="1" ht="42" customHeight="1">
      <c r="A29" s="9" t="s">
        <v>34</v>
      </c>
      <c r="B29" s="10">
        <v>1041</v>
      </c>
      <c r="C29" s="111" t="s">
        <v>250</v>
      </c>
      <c r="D29" s="111" t="s">
        <v>250</v>
      </c>
      <c r="E29" s="111" t="s">
        <v>250</v>
      </c>
      <c r="F29" s="116">
        <f t="shared" si="0"/>
        <v>0</v>
      </c>
      <c r="G29" s="111" t="s">
        <v>250</v>
      </c>
      <c r="H29" s="111" t="s">
        <v>250</v>
      </c>
      <c r="I29" s="111" t="s">
        <v>250</v>
      </c>
      <c r="J29" s="111" t="s">
        <v>250</v>
      </c>
      <c r="K29" s="103"/>
    </row>
    <row r="30" spans="1:11" s="2" customFormat="1" ht="20.100000000000001" customHeight="1">
      <c r="A30" s="9" t="s">
        <v>35</v>
      </c>
      <c r="B30" s="10">
        <v>1042</v>
      </c>
      <c r="C30" s="111" t="s">
        <v>250</v>
      </c>
      <c r="D30" s="111" t="s">
        <v>250</v>
      </c>
      <c r="E30" s="111" t="s">
        <v>250</v>
      </c>
      <c r="F30" s="116">
        <f t="shared" si="0"/>
        <v>0</v>
      </c>
      <c r="G30" s="111" t="s">
        <v>250</v>
      </c>
      <c r="H30" s="111" t="s">
        <v>250</v>
      </c>
      <c r="I30" s="111" t="s">
        <v>250</v>
      </c>
      <c r="J30" s="111" t="s">
        <v>250</v>
      </c>
      <c r="K30" s="103"/>
    </row>
    <row r="31" spans="1:11" s="2" customFormat="1" ht="20.100000000000001" customHeight="1">
      <c r="A31" s="9" t="s">
        <v>36</v>
      </c>
      <c r="B31" s="10">
        <v>1043</v>
      </c>
      <c r="C31" s="111" t="s">
        <v>250</v>
      </c>
      <c r="D31" s="111" t="s">
        <v>250</v>
      </c>
      <c r="E31" s="111" t="s">
        <v>250</v>
      </c>
      <c r="F31" s="116">
        <f t="shared" si="0"/>
        <v>0</v>
      </c>
      <c r="G31" s="111" t="s">
        <v>250</v>
      </c>
      <c r="H31" s="111" t="s">
        <v>250</v>
      </c>
      <c r="I31" s="111" t="s">
        <v>250</v>
      </c>
      <c r="J31" s="111" t="s">
        <v>250</v>
      </c>
      <c r="K31" s="103"/>
    </row>
    <row r="32" spans="1:11" s="2" customFormat="1" ht="20.100000000000001" customHeight="1">
      <c r="A32" s="9" t="s">
        <v>37</v>
      </c>
      <c r="B32" s="10">
        <v>1044</v>
      </c>
      <c r="C32" s="111" t="s">
        <v>250</v>
      </c>
      <c r="D32" s="111" t="s">
        <v>250</v>
      </c>
      <c r="E32" s="111" t="s">
        <v>250</v>
      </c>
      <c r="F32" s="116">
        <f t="shared" si="0"/>
        <v>0</v>
      </c>
      <c r="G32" s="111" t="s">
        <v>250</v>
      </c>
      <c r="H32" s="111" t="s">
        <v>250</v>
      </c>
      <c r="I32" s="111" t="s">
        <v>250</v>
      </c>
      <c r="J32" s="111" t="s">
        <v>250</v>
      </c>
      <c r="K32" s="103"/>
    </row>
    <row r="33" spans="1:11" s="2" customFormat="1" ht="20.100000000000001" customHeight="1">
      <c r="A33" s="9" t="s">
        <v>53</v>
      </c>
      <c r="B33" s="10">
        <v>1045</v>
      </c>
      <c r="C33" s="111" t="s">
        <v>250</v>
      </c>
      <c r="D33" s="111" t="s">
        <v>250</v>
      </c>
      <c r="E33" s="111" t="s">
        <v>250</v>
      </c>
      <c r="F33" s="116">
        <f t="shared" si="0"/>
        <v>0</v>
      </c>
      <c r="G33" s="111" t="s">
        <v>250</v>
      </c>
      <c r="H33" s="111" t="s">
        <v>250</v>
      </c>
      <c r="I33" s="111" t="s">
        <v>250</v>
      </c>
      <c r="J33" s="111" t="s">
        <v>250</v>
      </c>
      <c r="K33" s="103"/>
    </row>
    <row r="34" spans="1:11" s="2" customFormat="1" ht="20.100000000000001" customHeight="1">
      <c r="A34" s="9" t="s">
        <v>38</v>
      </c>
      <c r="B34" s="10">
        <v>1046</v>
      </c>
      <c r="C34" s="111" t="s">
        <v>250</v>
      </c>
      <c r="D34" s="111" t="s">
        <v>250</v>
      </c>
      <c r="E34" s="111" t="s">
        <v>250</v>
      </c>
      <c r="F34" s="116">
        <f t="shared" si="0"/>
        <v>0</v>
      </c>
      <c r="G34" s="111" t="s">
        <v>250</v>
      </c>
      <c r="H34" s="111" t="s">
        <v>250</v>
      </c>
      <c r="I34" s="111" t="s">
        <v>250</v>
      </c>
      <c r="J34" s="111" t="s">
        <v>250</v>
      </c>
      <c r="K34" s="103"/>
    </row>
    <row r="35" spans="1:11" s="2" customFormat="1" ht="20.100000000000001" customHeight="1">
      <c r="A35" s="9" t="s">
        <v>39</v>
      </c>
      <c r="B35" s="10">
        <v>1047</v>
      </c>
      <c r="C35" s="111" t="s">
        <v>250</v>
      </c>
      <c r="D35" s="111" t="s">
        <v>250</v>
      </c>
      <c r="E35" s="111" t="s">
        <v>250</v>
      </c>
      <c r="F35" s="116">
        <f t="shared" si="0"/>
        <v>0</v>
      </c>
      <c r="G35" s="111" t="s">
        <v>250</v>
      </c>
      <c r="H35" s="111" t="s">
        <v>250</v>
      </c>
      <c r="I35" s="111" t="s">
        <v>250</v>
      </c>
      <c r="J35" s="111" t="s">
        <v>250</v>
      </c>
      <c r="K35" s="103"/>
    </row>
    <row r="36" spans="1:11" s="2" customFormat="1" ht="20.100000000000001" customHeight="1">
      <c r="A36" s="9" t="s">
        <v>40</v>
      </c>
      <c r="B36" s="10">
        <v>1048</v>
      </c>
      <c r="C36" s="111" t="s">
        <v>250</v>
      </c>
      <c r="D36" s="111" t="s">
        <v>250</v>
      </c>
      <c r="E36" s="111" t="s">
        <v>250</v>
      </c>
      <c r="F36" s="116">
        <f t="shared" si="0"/>
        <v>0</v>
      </c>
      <c r="G36" s="111" t="s">
        <v>250</v>
      </c>
      <c r="H36" s="111" t="s">
        <v>250</v>
      </c>
      <c r="I36" s="111" t="s">
        <v>250</v>
      </c>
      <c r="J36" s="111" t="s">
        <v>250</v>
      </c>
      <c r="K36" s="103"/>
    </row>
    <row r="37" spans="1:11" s="2" customFormat="1" ht="20.100000000000001" customHeight="1">
      <c r="A37" s="9" t="s">
        <v>41</v>
      </c>
      <c r="B37" s="10">
        <v>1049</v>
      </c>
      <c r="C37" s="111" t="s">
        <v>250</v>
      </c>
      <c r="D37" s="111" t="s">
        <v>250</v>
      </c>
      <c r="E37" s="111" t="s">
        <v>250</v>
      </c>
      <c r="F37" s="116">
        <f t="shared" si="0"/>
        <v>0</v>
      </c>
      <c r="G37" s="111" t="s">
        <v>250</v>
      </c>
      <c r="H37" s="111" t="s">
        <v>250</v>
      </c>
      <c r="I37" s="111" t="s">
        <v>250</v>
      </c>
      <c r="J37" s="111" t="s">
        <v>250</v>
      </c>
      <c r="K37" s="103"/>
    </row>
    <row r="38" spans="1:11" s="2" customFormat="1" ht="42.75" customHeight="1">
      <c r="A38" s="9" t="s">
        <v>70</v>
      </c>
      <c r="B38" s="10">
        <v>1050</v>
      </c>
      <c r="C38" s="111" t="s">
        <v>250</v>
      </c>
      <c r="D38" s="111" t="s">
        <v>250</v>
      </c>
      <c r="E38" s="111" t="s">
        <v>250</v>
      </c>
      <c r="F38" s="116">
        <f t="shared" si="0"/>
        <v>0</v>
      </c>
      <c r="G38" s="111" t="s">
        <v>250</v>
      </c>
      <c r="H38" s="111" t="s">
        <v>250</v>
      </c>
      <c r="I38" s="111" t="s">
        <v>250</v>
      </c>
      <c r="J38" s="111" t="s">
        <v>250</v>
      </c>
      <c r="K38" s="103"/>
    </row>
    <row r="39" spans="1:11" s="2" customFormat="1" ht="20.100000000000001" customHeight="1">
      <c r="A39" s="9" t="s">
        <v>42</v>
      </c>
      <c r="B39" s="7" t="s">
        <v>294</v>
      </c>
      <c r="C39" s="111" t="s">
        <v>250</v>
      </c>
      <c r="D39" s="111" t="s">
        <v>250</v>
      </c>
      <c r="E39" s="111" t="s">
        <v>250</v>
      </c>
      <c r="F39" s="116">
        <f t="shared" si="0"/>
        <v>0</v>
      </c>
      <c r="G39" s="111" t="s">
        <v>250</v>
      </c>
      <c r="H39" s="111" t="s">
        <v>250</v>
      </c>
      <c r="I39" s="111" t="s">
        <v>250</v>
      </c>
      <c r="J39" s="111" t="s">
        <v>250</v>
      </c>
      <c r="K39" s="103"/>
    </row>
    <row r="40" spans="1:11" s="2" customFormat="1" ht="54.75" customHeight="1">
      <c r="A40" s="103" t="s">
        <v>532</v>
      </c>
      <c r="B40" s="10">
        <v>1051</v>
      </c>
      <c r="C40" s="111" t="s">
        <v>250</v>
      </c>
      <c r="D40" s="111" t="s">
        <v>250</v>
      </c>
      <c r="E40" s="111">
        <v>-129</v>
      </c>
      <c r="F40" s="116">
        <f t="shared" si="0"/>
        <v>-131.19999999999999</v>
      </c>
      <c r="G40" s="111">
        <v>-32.799999999999997</v>
      </c>
      <c r="H40" s="111">
        <v>-32.799999999999997</v>
      </c>
      <c r="I40" s="111">
        <v>-32.799999999999997</v>
      </c>
      <c r="J40" s="111">
        <v>-32.799999999999997</v>
      </c>
      <c r="K40" s="103"/>
    </row>
    <row r="41" spans="1:11" ht="20.100000000000001" customHeight="1">
      <c r="A41" s="9" t="s">
        <v>186</v>
      </c>
      <c r="B41" s="10">
        <v>1060</v>
      </c>
      <c r="C41" s="116">
        <f>SUM(C42:C48)</f>
        <v>0</v>
      </c>
      <c r="D41" s="116">
        <f>SUM(D42:D48)</f>
        <v>0</v>
      </c>
      <c r="E41" s="116">
        <f>SUM(E42:E48)</f>
        <v>0</v>
      </c>
      <c r="F41" s="116">
        <f t="shared" si="0"/>
        <v>0</v>
      </c>
      <c r="G41" s="116">
        <f>SUM(G42:G48)</f>
        <v>0</v>
      </c>
      <c r="H41" s="116">
        <f>SUM(H42:H48)</f>
        <v>0</v>
      </c>
      <c r="I41" s="116">
        <f>SUM(I42:I48)</f>
        <v>0</v>
      </c>
      <c r="J41" s="116">
        <f>SUM(J42:J48)</f>
        <v>0</v>
      </c>
      <c r="K41" s="103"/>
    </row>
    <row r="42" spans="1:11" s="2" customFormat="1" ht="20.100000000000001" customHeight="1">
      <c r="A42" s="9" t="s">
        <v>152</v>
      </c>
      <c r="B42" s="10">
        <v>1061</v>
      </c>
      <c r="C42" s="111" t="s">
        <v>250</v>
      </c>
      <c r="D42" s="111" t="s">
        <v>250</v>
      </c>
      <c r="E42" s="111" t="s">
        <v>250</v>
      </c>
      <c r="F42" s="116">
        <f t="shared" si="0"/>
        <v>0</v>
      </c>
      <c r="G42" s="111" t="s">
        <v>250</v>
      </c>
      <c r="H42" s="111" t="s">
        <v>250</v>
      </c>
      <c r="I42" s="111" t="s">
        <v>250</v>
      </c>
      <c r="J42" s="111" t="s">
        <v>250</v>
      </c>
      <c r="K42" s="103"/>
    </row>
    <row r="43" spans="1:11" s="2" customFormat="1" ht="20.100000000000001" customHeight="1">
      <c r="A43" s="9" t="s">
        <v>153</v>
      </c>
      <c r="B43" s="10">
        <v>1062</v>
      </c>
      <c r="C43" s="111" t="s">
        <v>250</v>
      </c>
      <c r="D43" s="111" t="s">
        <v>250</v>
      </c>
      <c r="E43" s="111" t="s">
        <v>250</v>
      </c>
      <c r="F43" s="116">
        <f t="shared" si="0"/>
        <v>0</v>
      </c>
      <c r="G43" s="111" t="s">
        <v>250</v>
      </c>
      <c r="H43" s="111" t="s">
        <v>250</v>
      </c>
      <c r="I43" s="111" t="s">
        <v>250</v>
      </c>
      <c r="J43" s="111" t="s">
        <v>250</v>
      </c>
      <c r="K43" s="103"/>
    </row>
    <row r="44" spans="1:11" s="2" customFormat="1" ht="20.100000000000001" customHeight="1">
      <c r="A44" s="9" t="s">
        <v>31</v>
      </c>
      <c r="B44" s="10">
        <v>1063</v>
      </c>
      <c r="C44" s="111" t="s">
        <v>250</v>
      </c>
      <c r="D44" s="111" t="s">
        <v>250</v>
      </c>
      <c r="E44" s="111" t="s">
        <v>250</v>
      </c>
      <c r="F44" s="116">
        <f t="shared" si="0"/>
        <v>0</v>
      </c>
      <c r="G44" s="111" t="s">
        <v>250</v>
      </c>
      <c r="H44" s="111" t="s">
        <v>250</v>
      </c>
      <c r="I44" s="111" t="s">
        <v>250</v>
      </c>
      <c r="J44" s="111" t="s">
        <v>250</v>
      </c>
      <c r="K44" s="103"/>
    </row>
    <row r="45" spans="1:11" s="2" customFormat="1" ht="20.100000000000001" customHeight="1">
      <c r="A45" s="9" t="s">
        <v>32</v>
      </c>
      <c r="B45" s="10">
        <v>1064</v>
      </c>
      <c r="C45" s="111" t="s">
        <v>250</v>
      </c>
      <c r="D45" s="111" t="s">
        <v>250</v>
      </c>
      <c r="E45" s="111" t="s">
        <v>250</v>
      </c>
      <c r="F45" s="116">
        <f t="shared" si="0"/>
        <v>0</v>
      </c>
      <c r="G45" s="111" t="s">
        <v>250</v>
      </c>
      <c r="H45" s="111" t="s">
        <v>250</v>
      </c>
      <c r="I45" s="111" t="s">
        <v>250</v>
      </c>
      <c r="J45" s="111" t="s">
        <v>250</v>
      </c>
      <c r="K45" s="103"/>
    </row>
    <row r="46" spans="1:11" s="2" customFormat="1" ht="20.100000000000001" customHeight="1">
      <c r="A46" s="9" t="s">
        <v>52</v>
      </c>
      <c r="B46" s="10">
        <v>1065</v>
      </c>
      <c r="C46" s="111" t="s">
        <v>250</v>
      </c>
      <c r="D46" s="111" t="s">
        <v>250</v>
      </c>
      <c r="E46" s="111" t="s">
        <v>250</v>
      </c>
      <c r="F46" s="116">
        <f t="shared" si="0"/>
        <v>0</v>
      </c>
      <c r="G46" s="111" t="s">
        <v>250</v>
      </c>
      <c r="H46" s="111" t="s">
        <v>250</v>
      </c>
      <c r="I46" s="111" t="s">
        <v>250</v>
      </c>
      <c r="J46" s="111" t="s">
        <v>250</v>
      </c>
      <c r="K46" s="103"/>
    </row>
    <row r="47" spans="1:11" s="2" customFormat="1" ht="20.100000000000001" customHeight="1">
      <c r="A47" s="9" t="s">
        <v>73</v>
      </c>
      <c r="B47" s="10">
        <v>1066</v>
      </c>
      <c r="C47" s="111" t="s">
        <v>250</v>
      </c>
      <c r="D47" s="111" t="s">
        <v>250</v>
      </c>
      <c r="E47" s="111" t="s">
        <v>250</v>
      </c>
      <c r="F47" s="116">
        <f t="shared" si="0"/>
        <v>0</v>
      </c>
      <c r="G47" s="111" t="s">
        <v>250</v>
      </c>
      <c r="H47" s="111" t="s">
        <v>250</v>
      </c>
      <c r="I47" s="111" t="s">
        <v>250</v>
      </c>
      <c r="J47" s="111" t="s">
        <v>250</v>
      </c>
      <c r="K47" s="103"/>
    </row>
    <row r="48" spans="1:11" s="2" customFormat="1" ht="20.100000000000001" customHeight="1">
      <c r="A48" s="9" t="s">
        <v>114</v>
      </c>
      <c r="B48" s="10">
        <v>1067</v>
      </c>
      <c r="C48" s="111" t="s">
        <v>250</v>
      </c>
      <c r="D48" s="111" t="s">
        <v>250</v>
      </c>
      <c r="E48" s="111" t="s">
        <v>250</v>
      </c>
      <c r="F48" s="116">
        <f t="shared" si="0"/>
        <v>0</v>
      </c>
      <c r="G48" s="111" t="s">
        <v>250</v>
      </c>
      <c r="H48" s="111" t="s">
        <v>250</v>
      </c>
      <c r="I48" s="111" t="s">
        <v>250</v>
      </c>
      <c r="J48" s="111" t="s">
        <v>250</v>
      </c>
      <c r="K48" s="103"/>
    </row>
    <row r="49" spans="1:11" s="2" customFormat="1" ht="20.100000000000001" customHeight="1">
      <c r="A49" s="9" t="s">
        <v>295</v>
      </c>
      <c r="B49" s="10">
        <v>1070</v>
      </c>
      <c r="C49" s="116">
        <f>SUM(C50:C52)</f>
        <v>0</v>
      </c>
      <c r="D49" s="116">
        <f>SUM(D50:D52)</f>
        <v>0</v>
      </c>
      <c r="E49" s="116">
        <f>SUM(E50:E52)</f>
        <v>8216.2999999999993</v>
      </c>
      <c r="F49" s="116">
        <f t="shared" si="0"/>
        <v>11169.199999999999</v>
      </c>
      <c r="G49" s="116">
        <f>SUM(G50:G52)</f>
        <v>2792.4</v>
      </c>
      <c r="H49" s="116">
        <f>SUM(H50:H52)</f>
        <v>2792</v>
      </c>
      <c r="I49" s="116">
        <f>SUM(I50:I52)</f>
        <v>2792.4</v>
      </c>
      <c r="J49" s="116">
        <f>SUM(J50:J52)</f>
        <v>2792.4</v>
      </c>
      <c r="K49" s="103"/>
    </row>
    <row r="50" spans="1:11" s="2" customFormat="1" ht="20.100000000000001" customHeight="1">
      <c r="A50" s="9" t="s">
        <v>181</v>
      </c>
      <c r="B50" s="10">
        <v>1071</v>
      </c>
      <c r="C50" s="111"/>
      <c r="D50" s="111"/>
      <c r="E50" s="111"/>
      <c r="F50" s="116">
        <f t="shared" si="0"/>
        <v>0</v>
      </c>
      <c r="G50" s="111"/>
      <c r="H50" s="111"/>
      <c r="I50" s="111"/>
      <c r="J50" s="111"/>
      <c r="K50" s="103"/>
    </row>
    <row r="51" spans="1:11" s="2" customFormat="1" ht="20.100000000000001" customHeight="1">
      <c r="A51" s="9" t="s">
        <v>296</v>
      </c>
      <c r="B51" s="10">
        <v>1072</v>
      </c>
      <c r="C51" s="111"/>
      <c r="D51" s="111"/>
      <c r="E51" s="111"/>
      <c r="F51" s="116">
        <f t="shared" si="0"/>
        <v>0</v>
      </c>
      <c r="G51" s="111"/>
      <c r="H51" s="111"/>
      <c r="I51" s="111"/>
      <c r="J51" s="111"/>
      <c r="K51" s="216"/>
    </row>
    <row r="52" spans="1:11" s="2" customFormat="1" ht="20.100000000000001" customHeight="1">
      <c r="A52" s="9" t="s">
        <v>297</v>
      </c>
      <c r="B52" s="10">
        <v>1073</v>
      </c>
      <c r="C52" s="111"/>
      <c r="D52" s="111"/>
      <c r="E52" s="111">
        <v>8216.2999999999993</v>
      </c>
      <c r="F52" s="116">
        <f t="shared" si="0"/>
        <v>11169.199999999999</v>
      </c>
      <c r="G52" s="111">
        <v>2792.4</v>
      </c>
      <c r="H52" s="111">
        <v>2792</v>
      </c>
      <c r="I52" s="111">
        <v>2792.4</v>
      </c>
      <c r="J52" s="111">
        <v>2792.4</v>
      </c>
      <c r="K52" s="103"/>
    </row>
    <row r="53" spans="1:11" s="2" customFormat="1" ht="20.100000000000001" customHeight="1">
      <c r="A53" s="9" t="s">
        <v>529</v>
      </c>
      <c r="B53" s="7" t="s">
        <v>528</v>
      </c>
      <c r="C53" s="111"/>
      <c r="D53" s="111"/>
      <c r="E53" s="111">
        <v>713.4</v>
      </c>
      <c r="F53" s="116">
        <f t="shared" ref="F53:F59" si="2">G53+H53+I53+J53</f>
        <v>767.6</v>
      </c>
      <c r="G53" s="111">
        <v>191.9</v>
      </c>
      <c r="H53" s="111">
        <v>191.9</v>
      </c>
      <c r="I53" s="111">
        <v>191.9</v>
      </c>
      <c r="J53" s="111">
        <v>191.9</v>
      </c>
      <c r="K53" s="103"/>
    </row>
    <row r="54" spans="1:11" s="2" customFormat="1" ht="20.100000000000001" customHeight="1">
      <c r="A54" s="9" t="s">
        <v>530</v>
      </c>
      <c r="B54" s="10">
        <v>1073.2</v>
      </c>
      <c r="C54" s="111"/>
      <c r="D54" s="111"/>
      <c r="E54" s="111">
        <v>4447.6000000000004</v>
      </c>
      <c r="F54" s="116">
        <f t="shared" si="2"/>
        <v>6056.8</v>
      </c>
      <c r="G54" s="111">
        <v>1514.2</v>
      </c>
      <c r="H54" s="111">
        <v>1514.2</v>
      </c>
      <c r="I54" s="111">
        <v>1514.2</v>
      </c>
      <c r="J54" s="111">
        <v>1514.2</v>
      </c>
      <c r="K54" s="103"/>
    </row>
    <row r="55" spans="1:11" s="2" customFormat="1" ht="20.100000000000001" customHeight="1">
      <c r="A55" s="9" t="s">
        <v>534</v>
      </c>
      <c r="B55" s="10">
        <v>1073.3</v>
      </c>
      <c r="C55" s="111"/>
      <c r="D55" s="111"/>
      <c r="E55" s="111">
        <v>70</v>
      </c>
      <c r="F55" s="116">
        <f t="shared" si="2"/>
        <v>230.8</v>
      </c>
      <c r="G55" s="111">
        <v>57.7</v>
      </c>
      <c r="H55" s="111">
        <v>57.7</v>
      </c>
      <c r="I55" s="111">
        <v>57.7</v>
      </c>
      <c r="J55" s="111">
        <v>57.7</v>
      </c>
      <c r="K55" s="103"/>
    </row>
    <row r="56" spans="1:11" s="2" customFormat="1" ht="20.100000000000001" customHeight="1">
      <c r="A56" s="9" t="s">
        <v>535</v>
      </c>
      <c r="B56" s="10">
        <v>1073.4000000000001</v>
      </c>
      <c r="C56" s="111"/>
      <c r="D56" s="111"/>
      <c r="E56" s="111"/>
      <c r="F56" s="116">
        <f t="shared" si="2"/>
        <v>87.2</v>
      </c>
      <c r="G56" s="111">
        <v>21.8</v>
      </c>
      <c r="H56" s="111">
        <v>21.8</v>
      </c>
      <c r="I56" s="111">
        <v>21.8</v>
      </c>
      <c r="J56" s="111">
        <v>21.8</v>
      </c>
      <c r="K56" s="103"/>
    </row>
    <row r="57" spans="1:11" s="2" customFormat="1" ht="20.100000000000001" customHeight="1">
      <c r="A57" s="9" t="s">
        <v>536</v>
      </c>
      <c r="B57" s="10">
        <v>1073.5</v>
      </c>
      <c r="C57" s="111"/>
      <c r="D57" s="111"/>
      <c r="E57" s="111">
        <v>424.7</v>
      </c>
      <c r="F57" s="116">
        <f t="shared" si="2"/>
        <v>1347.2</v>
      </c>
      <c r="G57" s="111">
        <v>336.8</v>
      </c>
      <c r="H57" s="111">
        <v>336.8</v>
      </c>
      <c r="I57" s="111">
        <v>336.8</v>
      </c>
      <c r="J57" s="111">
        <v>336.8</v>
      </c>
      <c r="K57" s="103"/>
    </row>
    <row r="58" spans="1:11" s="2" customFormat="1" ht="20.100000000000001" customHeight="1">
      <c r="A58" s="9" t="s">
        <v>537</v>
      </c>
      <c r="B58" s="10">
        <v>1073.5999999999999</v>
      </c>
      <c r="C58" s="111"/>
      <c r="D58" s="111"/>
      <c r="E58" s="111">
        <v>1857.8</v>
      </c>
      <c r="F58" s="116">
        <f t="shared" si="2"/>
        <v>1979.2</v>
      </c>
      <c r="G58" s="111">
        <v>494.8</v>
      </c>
      <c r="H58" s="111">
        <v>494.8</v>
      </c>
      <c r="I58" s="111">
        <v>494.8</v>
      </c>
      <c r="J58" s="111">
        <v>494.8</v>
      </c>
      <c r="K58" s="103"/>
    </row>
    <row r="59" spans="1:11" s="2" customFormat="1" ht="20.100000000000001" customHeight="1">
      <c r="A59" s="9" t="s">
        <v>538</v>
      </c>
      <c r="B59" s="10">
        <v>1073.7</v>
      </c>
      <c r="C59" s="111"/>
      <c r="D59" s="111"/>
      <c r="E59" s="111">
        <v>702</v>
      </c>
      <c r="F59" s="116">
        <f t="shared" si="2"/>
        <v>700</v>
      </c>
      <c r="G59" s="111">
        <v>175</v>
      </c>
      <c r="H59" s="111">
        <v>175</v>
      </c>
      <c r="I59" s="111">
        <v>175</v>
      </c>
      <c r="J59" s="111">
        <v>175</v>
      </c>
      <c r="K59" s="103"/>
    </row>
    <row r="60" spans="1:11" s="2" customFormat="1" ht="20.100000000000001" customHeight="1">
      <c r="A60" s="85" t="s">
        <v>75</v>
      </c>
      <c r="B60" s="10">
        <v>1080</v>
      </c>
      <c r="C60" s="116">
        <f t="shared" ref="C60:J60" si="3">SUM(C61:C66)</f>
        <v>0</v>
      </c>
      <c r="D60" s="116">
        <f t="shared" si="3"/>
        <v>0</v>
      </c>
      <c r="E60" s="116">
        <f t="shared" si="3"/>
        <v>-6782.5</v>
      </c>
      <c r="F60" s="116">
        <f t="shared" si="3"/>
        <v>-9523.5</v>
      </c>
      <c r="G60" s="116">
        <f t="shared" si="3"/>
        <v>-2380.8000000000002</v>
      </c>
      <c r="H60" s="116">
        <f t="shared" si="3"/>
        <v>-2380.9</v>
      </c>
      <c r="I60" s="116">
        <f t="shared" si="3"/>
        <v>-2380.9</v>
      </c>
      <c r="J60" s="116">
        <f t="shared" si="3"/>
        <v>-2380.9</v>
      </c>
      <c r="K60" s="103"/>
    </row>
    <row r="61" spans="1:11" s="2" customFormat="1" ht="20.100000000000001" customHeight="1">
      <c r="A61" s="9" t="s">
        <v>181</v>
      </c>
      <c r="B61" s="10">
        <v>1081</v>
      </c>
      <c r="C61" s="111" t="s">
        <v>250</v>
      </c>
      <c r="D61" s="111" t="s">
        <v>250</v>
      </c>
      <c r="E61" s="111" t="s">
        <v>250</v>
      </c>
      <c r="F61" s="116">
        <f t="shared" si="0"/>
        <v>0</v>
      </c>
      <c r="G61" s="111" t="s">
        <v>250</v>
      </c>
      <c r="H61" s="111" t="s">
        <v>250</v>
      </c>
      <c r="I61" s="111" t="s">
        <v>250</v>
      </c>
      <c r="J61" s="111" t="s">
        <v>250</v>
      </c>
      <c r="K61" s="103"/>
    </row>
    <row r="62" spans="1:11" s="2" customFormat="1" ht="20.100000000000001" customHeight="1">
      <c r="A62" s="9" t="s">
        <v>298</v>
      </c>
      <c r="B62" s="10">
        <v>1082</v>
      </c>
      <c r="C62" s="111" t="s">
        <v>250</v>
      </c>
      <c r="D62" s="111" t="s">
        <v>250</v>
      </c>
      <c r="E62" s="111" t="s">
        <v>250</v>
      </c>
      <c r="F62" s="116">
        <f t="shared" si="0"/>
        <v>0</v>
      </c>
      <c r="G62" s="111" t="s">
        <v>250</v>
      </c>
      <c r="H62" s="111" t="s">
        <v>250</v>
      </c>
      <c r="I62" s="111" t="s">
        <v>250</v>
      </c>
      <c r="J62" s="111" t="s">
        <v>250</v>
      </c>
      <c r="K62" s="103"/>
    </row>
    <row r="63" spans="1:11" s="2" customFormat="1" ht="20.100000000000001" customHeight="1">
      <c r="A63" s="9" t="s">
        <v>60</v>
      </c>
      <c r="B63" s="10">
        <v>1083</v>
      </c>
      <c r="C63" s="111" t="s">
        <v>250</v>
      </c>
      <c r="D63" s="111" t="s">
        <v>250</v>
      </c>
      <c r="E63" s="111" t="s">
        <v>250</v>
      </c>
      <c r="F63" s="116">
        <f t="shared" si="0"/>
        <v>0</v>
      </c>
      <c r="G63" s="111" t="s">
        <v>250</v>
      </c>
      <c r="H63" s="111" t="s">
        <v>250</v>
      </c>
      <c r="I63" s="111" t="s">
        <v>250</v>
      </c>
      <c r="J63" s="111" t="s">
        <v>250</v>
      </c>
      <c r="K63" s="103"/>
    </row>
    <row r="64" spans="1:11" s="2" customFormat="1" ht="20.100000000000001" customHeight="1">
      <c r="A64" s="9" t="s">
        <v>43</v>
      </c>
      <c r="B64" s="10">
        <v>1084</v>
      </c>
      <c r="C64" s="111" t="s">
        <v>250</v>
      </c>
      <c r="D64" s="111" t="s">
        <v>250</v>
      </c>
      <c r="E64" s="111" t="s">
        <v>250</v>
      </c>
      <c r="F64" s="116">
        <f t="shared" si="0"/>
        <v>0</v>
      </c>
      <c r="G64" s="111" t="s">
        <v>250</v>
      </c>
      <c r="H64" s="111" t="s">
        <v>250</v>
      </c>
      <c r="I64" s="111" t="s">
        <v>250</v>
      </c>
      <c r="J64" s="111" t="s">
        <v>250</v>
      </c>
      <c r="K64" s="103"/>
    </row>
    <row r="65" spans="1:11" s="2" customFormat="1" ht="20.100000000000001" customHeight="1">
      <c r="A65" s="9" t="s">
        <v>50</v>
      </c>
      <c r="B65" s="10">
        <v>1085</v>
      </c>
      <c r="C65" s="111" t="s">
        <v>250</v>
      </c>
      <c r="D65" s="111" t="s">
        <v>250</v>
      </c>
      <c r="E65" s="111" t="s">
        <v>250</v>
      </c>
      <c r="F65" s="116">
        <f t="shared" si="0"/>
        <v>0</v>
      </c>
      <c r="G65" s="111" t="s">
        <v>250</v>
      </c>
      <c r="H65" s="111" t="s">
        <v>250</v>
      </c>
      <c r="I65" s="111" t="s">
        <v>250</v>
      </c>
      <c r="J65" s="111" t="s">
        <v>250</v>
      </c>
      <c r="K65" s="103"/>
    </row>
    <row r="66" spans="1:11" s="2" customFormat="1" ht="113.25" customHeight="1">
      <c r="A66" s="103" t="s">
        <v>533</v>
      </c>
      <c r="B66" s="10">
        <v>1086</v>
      </c>
      <c r="C66" s="111"/>
      <c r="D66" s="111"/>
      <c r="E66" s="111">
        <v>-6782.5</v>
      </c>
      <c r="F66" s="116">
        <f t="shared" si="0"/>
        <v>-9523.5</v>
      </c>
      <c r="G66" s="111">
        <v>-2380.8000000000002</v>
      </c>
      <c r="H66" s="111">
        <v>-2380.9</v>
      </c>
      <c r="I66" s="111">
        <v>-2380.9</v>
      </c>
      <c r="J66" s="111">
        <v>-2380.9</v>
      </c>
      <c r="K66" s="103" t="s">
        <v>517</v>
      </c>
    </row>
    <row r="67" spans="1:11" s="6" customFormat="1" ht="20.100000000000001" customHeight="1">
      <c r="A67" s="11" t="s">
        <v>4</v>
      </c>
      <c r="B67" s="12">
        <v>1100</v>
      </c>
      <c r="C67" s="141">
        <f>SUM(C17,C18,C41,C49,C60)</f>
        <v>0</v>
      </c>
      <c r="D67" s="141">
        <f t="shared" ref="D67:J67" si="4">SUM(D17,D18,D41,D49,D60)</f>
        <v>0</v>
      </c>
      <c r="E67" s="141">
        <f t="shared" si="4"/>
        <v>2.8999999999996362</v>
      </c>
      <c r="F67" s="141">
        <f t="shared" si="4"/>
        <v>0.49999999999818101</v>
      </c>
      <c r="G67" s="141">
        <f t="shared" si="4"/>
        <v>0.29999999999972715</v>
      </c>
      <c r="H67" s="141">
        <f t="shared" si="4"/>
        <v>-0.20000000000027285</v>
      </c>
      <c r="I67" s="141">
        <f t="shared" si="4"/>
        <v>0.1999999999998181</v>
      </c>
      <c r="J67" s="141">
        <f t="shared" si="4"/>
        <v>0.1999999999998181</v>
      </c>
      <c r="K67" s="103" t="s">
        <v>518</v>
      </c>
    </row>
    <row r="68" spans="1:11" ht="20.100000000000001" customHeight="1">
      <c r="A68" s="9" t="s">
        <v>104</v>
      </c>
      <c r="B68" s="10">
        <v>1110</v>
      </c>
      <c r="C68" s="111"/>
      <c r="D68" s="111"/>
      <c r="E68" s="111"/>
      <c r="F68" s="116">
        <f t="shared" ref="F68:F77" si="5">SUM(G68:J68)</f>
        <v>0</v>
      </c>
      <c r="G68" s="111"/>
      <c r="H68" s="111"/>
      <c r="I68" s="111"/>
      <c r="J68" s="111"/>
      <c r="K68" s="103"/>
    </row>
    <row r="69" spans="1:11" ht="20.100000000000001" customHeight="1">
      <c r="A69" s="9" t="s">
        <v>107</v>
      </c>
      <c r="B69" s="10">
        <v>1120</v>
      </c>
      <c r="C69" s="111" t="s">
        <v>250</v>
      </c>
      <c r="D69" s="111" t="s">
        <v>250</v>
      </c>
      <c r="E69" s="111" t="s">
        <v>250</v>
      </c>
      <c r="F69" s="116">
        <f t="shared" si="5"/>
        <v>0</v>
      </c>
      <c r="G69" s="111" t="s">
        <v>250</v>
      </c>
      <c r="H69" s="111" t="s">
        <v>250</v>
      </c>
      <c r="I69" s="111" t="s">
        <v>250</v>
      </c>
      <c r="J69" s="111" t="s">
        <v>250</v>
      </c>
      <c r="K69" s="103"/>
    </row>
    <row r="70" spans="1:11" ht="20.100000000000001" customHeight="1">
      <c r="A70" s="9" t="s">
        <v>105</v>
      </c>
      <c r="B70" s="10">
        <v>1130</v>
      </c>
      <c r="C70" s="111"/>
      <c r="D70" s="111"/>
      <c r="E70" s="162"/>
      <c r="F70" s="116">
        <f t="shared" si="5"/>
        <v>0</v>
      </c>
      <c r="G70" s="111"/>
      <c r="H70" s="111"/>
      <c r="I70" s="111"/>
      <c r="J70" s="111"/>
      <c r="K70" s="103"/>
    </row>
    <row r="71" spans="1:11" ht="20.100000000000001" customHeight="1">
      <c r="A71" s="9" t="s">
        <v>106</v>
      </c>
      <c r="B71" s="10">
        <v>1140</v>
      </c>
      <c r="C71" s="111" t="s">
        <v>250</v>
      </c>
      <c r="D71" s="111" t="s">
        <v>250</v>
      </c>
      <c r="E71" s="111" t="s">
        <v>250</v>
      </c>
      <c r="F71" s="116">
        <f t="shared" si="5"/>
        <v>0</v>
      </c>
      <c r="G71" s="111" t="s">
        <v>250</v>
      </c>
      <c r="H71" s="111" t="s">
        <v>250</v>
      </c>
      <c r="I71" s="111" t="s">
        <v>250</v>
      </c>
      <c r="J71" s="111" t="s">
        <v>250</v>
      </c>
      <c r="K71" s="103"/>
    </row>
    <row r="72" spans="1:11" ht="20.100000000000001" customHeight="1">
      <c r="A72" s="9" t="s">
        <v>256</v>
      </c>
      <c r="B72" s="10">
        <v>1150</v>
      </c>
      <c r="C72" s="116">
        <f>SUM(C73:C74)</f>
        <v>0</v>
      </c>
      <c r="D72" s="116">
        <f t="shared" ref="D72:J72" si="6">SUM(D73:D74)</f>
        <v>0</v>
      </c>
      <c r="E72" s="116">
        <f t="shared" si="6"/>
        <v>0</v>
      </c>
      <c r="F72" s="116">
        <f t="shared" si="5"/>
        <v>0</v>
      </c>
      <c r="G72" s="116">
        <f t="shared" si="6"/>
        <v>0</v>
      </c>
      <c r="H72" s="116">
        <f t="shared" si="6"/>
        <v>0</v>
      </c>
      <c r="I72" s="116">
        <f t="shared" si="6"/>
        <v>0</v>
      </c>
      <c r="J72" s="116">
        <f t="shared" si="6"/>
        <v>0</v>
      </c>
      <c r="K72" s="103"/>
    </row>
    <row r="73" spans="1:11" ht="20.100000000000001" customHeight="1">
      <c r="A73" s="9" t="s">
        <v>181</v>
      </c>
      <c r="B73" s="10">
        <v>1151</v>
      </c>
      <c r="C73" s="111"/>
      <c r="D73" s="111"/>
      <c r="E73" s="111"/>
      <c r="F73" s="116">
        <f t="shared" si="5"/>
        <v>0</v>
      </c>
      <c r="G73" s="111"/>
      <c r="H73" s="111"/>
      <c r="I73" s="111"/>
      <c r="J73" s="111"/>
      <c r="K73" s="103"/>
    </row>
    <row r="74" spans="1:11" ht="20.100000000000001" customHeight="1">
      <c r="A74" s="9" t="s">
        <v>299</v>
      </c>
      <c r="B74" s="10">
        <v>1152</v>
      </c>
      <c r="C74" s="111"/>
      <c r="D74" s="111"/>
      <c r="E74" s="111"/>
      <c r="F74" s="116">
        <f t="shared" si="5"/>
        <v>0</v>
      </c>
      <c r="G74" s="111"/>
      <c r="H74" s="111"/>
      <c r="I74" s="111"/>
      <c r="J74" s="111"/>
      <c r="K74" s="103"/>
    </row>
    <row r="75" spans="1:11" ht="20.100000000000001" customHeight="1">
      <c r="A75" s="9" t="s">
        <v>300</v>
      </c>
      <c r="B75" s="10">
        <v>1160</v>
      </c>
      <c r="C75" s="116">
        <f>SUM(C76:C77)</f>
        <v>0</v>
      </c>
      <c r="D75" s="116">
        <f t="shared" ref="D75:J75" si="7">SUM(D76:D77)</f>
        <v>0</v>
      </c>
      <c r="E75" s="116">
        <f t="shared" si="7"/>
        <v>0</v>
      </c>
      <c r="F75" s="116">
        <f t="shared" si="5"/>
        <v>0</v>
      </c>
      <c r="G75" s="116">
        <f t="shared" si="7"/>
        <v>0</v>
      </c>
      <c r="H75" s="116">
        <f t="shared" si="7"/>
        <v>0</v>
      </c>
      <c r="I75" s="116">
        <f t="shared" si="7"/>
        <v>0</v>
      </c>
      <c r="J75" s="116">
        <f t="shared" si="7"/>
        <v>0</v>
      </c>
      <c r="K75" s="103"/>
    </row>
    <row r="76" spans="1:11" ht="20.100000000000001" customHeight="1">
      <c r="A76" s="9" t="s">
        <v>181</v>
      </c>
      <c r="B76" s="10">
        <v>1161</v>
      </c>
      <c r="C76" s="111" t="s">
        <v>250</v>
      </c>
      <c r="D76" s="111" t="s">
        <v>250</v>
      </c>
      <c r="E76" s="111" t="s">
        <v>250</v>
      </c>
      <c r="F76" s="116">
        <f t="shared" si="5"/>
        <v>0</v>
      </c>
      <c r="G76" s="111" t="s">
        <v>250</v>
      </c>
      <c r="H76" s="111" t="s">
        <v>250</v>
      </c>
      <c r="I76" s="111" t="s">
        <v>250</v>
      </c>
      <c r="J76" s="111" t="s">
        <v>250</v>
      </c>
      <c r="K76" s="103"/>
    </row>
    <row r="77" spans="1:11" ht="20.100000000000001" customHeight="1">
      <c r="A77" s="9" t="s">
        <v>113</v>
      </c>
      <c r="B77" s="10">
        <v>1162</v>
      </c>
      <c r="C77" s="111" t="s">
        <v>250</v>
      </c>
      <c r="D77" s="111" t="s">
        <v>250</v>
      </c>
      <c r="E77" s="111"/>
      <c r="F77" s="116">
        <f t="shared" si="5"/>
        <v>0</v>
      </c>
      <c r="G77" s="111" t="s">
        <v>250</v>
      </c>
      <c r="H77" s="111" t="s">
        <v>250</v>
      </c>
      <c r="I77" s="111" t="s">
        <v>250</v>
      </c>
      <c r="J77" s="111" t="s">
        <v>250</v>
      </c>
      <c r="K77" s="103"/>
    </row>
    <row r="78" spans="1:11" s="6" customFormat="1" ht="20.100000000000001" customHeight="1">
      <c r="A78" s="11" t="s">
        <v>92</v>
      </c>
      <c r="B78" s="12">
        <v>1170</v>
      </c>
      <c r="C78" s="141">
        <f>SUM(C67,C68,C69,C70,C71,C72,C75)</f>
        <v>0</v>
      </c>
      <c r="D78" s="141">
        <f t="shared" ref="D78:J78" si="8">SUM(D67,D68,D69,D70,D71,D72,D75)</f>
        <v>0</v>
      </c>
      <c r="E78" s="141">
        <f t="shared" si="8"/>
        <v>2.8999999999996362</v>
      </c>
      <c r="F78" s="141">
        <f>SUM(F67,F68,F69,F70,F71,F72,F75)</f>
        <v>0.49999999999818101</v>
      </c>
      <c r="G78" s="141">
        <f t="shared" si="8"/>
        <v>0.29999999999972715</v>
      </c>
      <c r="H78" s="141">
        <f t="shared" si="8"/>
        <v>-0.20000000000027285</v>
      </c>
      <c r="I78" s="141">
        <f t="shared" si="8"/>
        <v>0.1999999999998181</v>
      </c>
      <c r="J78" s="141">
        <f t="shared" si="8"/>
        <v>0.1999999999998181</v>
      </c>
      <c r="K78" s="106"/>
    </row>
    <row r="79" spans="1:11" s="6" customFormat="1" ht="20.100000000000001" customHeight="1">
      <c r="A79" s="9" t="s">
        <v>259</v>
      </c>
      <c r="B79" s="8">
        <v>1180</v>
      </c>
      <c r="C79" s="111" t="s">
        <v>250</v>
      </c>
      <c r="D79" s="111" t="s">
        <v>250</v>
      </c>
      <c r="E79" s="111" t="s">
        <v>250</v>
      </c>
      <c r="F79" s="116">
        <f>SUM(G79:J79)</f>
        <v>0</v>
      </c>
      <c r="G79" s="111" t="s">
        <v>250</v>
      </c>
      <c r="H79" s="111" t="s">
        <v>250</v>
      </c>
      <c r="I79" s="111" t="s">
        <v>250</v>
      </c>
      <c r="J79" s="111" t="s">
        <v>250</v>
      </c>
      <c r="K79" s="106"/>
    </row>
    <row r="80" spans="1:11" s="6" customFormat="1" ht="20.100000000000001" customHeight="1">
      <c r="A80" s="9" t="s">
        <v>260</v>
      </c>
      <c r="B80" s="8">
        <v>1181</v>
      </c>
      <c r="C80" s="111"/>
      <c r="D80" s="111"/>
      <c r="E80" s="111"/>
      <c r="F80" s="116">
        <f>SUM(G80:J80)</f>
        <v>0</v>
      </c>
      <c r="G80" s="111"/>
      <c r="H80" s="111"/>
      <c r="I80" s="111"/>
      <c r="J80" s="111"/>
      <c r="K80" s="106"/>
    </row>
    <row r="81" spans="1:11" ht="20.100000000000001" customHeight="1">
      <c r="A81" s="9" t="s">
        <v>261</v>
      </c>
      <c r="B81" s="10">
        <v>1190</v>
      </c>
      <c r="C81" s="111"/>
      <c r="D81" s="111"/>
      <c r="E81" s="111"/>
      <c r="F81" s="116">
        <f>SUM(G81:J81)</f>
        <v>0</v>
      </c>
      <c r="G81" s="111"/>
      <c r="H81" s="111"/>
      <c r="I81" s="111"/>
      <c r="J81" s="111"/>
      <c r="K81" s="103"/>
    </row>
    <row r="82" spans="1:11" ht="20.100000000000001" customHeight="1">
      <c r="A82" s="9" t="s">
        <v>262</v>
      </c>
      <c r="B82" s="7">
        <v>1191</v>
      </c>
      <c r="C82" s="111" t="s">
        <v>250</v>
      </c>
      <c r="D82" s="111" t="s">
        <v>250</v>
      </c>
      <c r="E82" s="111" t="s">
        <v>250</v>
      </c>
      <c r="F82" s="116">
        <f>SUM(G82:J82)</f>
        <v>0</v>
      </c>
      <c r="G82" s="111" t="s">
        <v>250</v>
      </c>
      <c r="H82" s="111" t="s">
        <v>250</v>
      </c>
      <c r="I82" s="111" t="s">
        <v>250</v>
      </c>
      <c r="J82" s="111" t="s">
        <v>250</v>
      </c>
      <c r="K82" s="103"/>
    </row>
    <row r="83" spans="1:11" s="6" customFormat="1" ht="20.100000000000001" customHeight="1">
      <c r="A83" s="11" t="s">
        <v>351</v>
      </c>
      <c r="B83" s="12">
        <v>1200</v>
      </c>
      <c r="C83" s="141">
        <f>SUM(C78,C79,C80,C81,C82)</f>
        <v>0</v>
      </c>
      <c r="D83" s="141">
        <f t="shared" ref="D83:J83" si="9">SUM(D78,D79,D80,D81,D82)</f>
        <v>0</v>
      </c>
      <c r="E83" s="141">
        <f t="shared" si="9"/>
        <v>2.8999999999996362</v>
      </c>
      <c r="F83" s="141">
        <f t="shared" si="9"/>
        <v>0.49999999999818101</v>
      </c>
      <c r="G83" s="141">
        <f t="shared" si="9"/>
        <v>0.29999999999972715</v>
      </c>
      <c r="H83" s="141">
        <f t="shared" si="9"/>
        <v>-0.20000000000027285</v>
      </c>
      <c r="I83" s="141">
        <f t="shared" si="9"/>
        <v>0.1999999999998181</v>
      </c>
      <c r="J83" s="141">
        <f t="shared" si="9"/>
        <v>0.1999999999998181</v>
      </c>
      <c r="K83" s="106"/>
    </row>
    <row r="84" spans="1:11" ht="20.100000000000001" customHeight="1">
      <c r="A84" s="9" t="s">
        <v>19</v>
      </c>
      <c r="B84" s="7">
        <v>1201</v>
      </c>
      <c r="C84" s="150"/>
      <c r="D84" s="150"/>
      <c r="E84" s="150"/>
      <c r="F84" s="150">
        <f>IF(F83&gt;0,F83,0)</f>
        <v>0.49999999999818101</v>
      </c>
      <c r="G84" s="150"/>
      <c r="H84" s="150"/>
      <c r="I84" s="150"/>
      <c r="J84" s="150"/>
      <c r="K84" s="103"/>
    </row>
    <row r="85" spans="1:11" ht="20.100000000000001" customHeight="1">
      <c r="A85" s="9" t="s">
        <v>20</v>
      </c>
      <c r="B85" s="7">
        <v>1202</v>
      </c>
      <c r="C85" s="150"/>
      <c r="D85" s="150"/>
      <c r="E85" s="150"/>
      <c r="F85" s="150">
        <f>IF(F83&lt;0,F83,0)</f>
        <v>0</v>
      </c>
      <c r="G85" s="150"/>
      <c r="H85" s="150"/>
      <c r="I85" s="150"/>
      <c r="J85" s="150"/>
      <c r="K85" s="103"/>
    </row>
    <row r="86" spans="1:11" ht="20.100000000000001" customHeight="1">
      <c r="A86" s="11" t="s">
        <v>12</v>
      </c>
      <c r="B86" s="10">
        <v>1210</v>
      </c>
      <c r="C86" s="143">
        <f>SUM(C7,C49,C68,C70,C72,C80,C81)</f>
        <v>0</v>
      </c>
      <c r="D86" s="143">
        <f t="shared" ref="D86:J86" si="10">SUM(D7,D49,D68,D70,D72,D80,D81)</f>
        <v>0</v>
      </c>
      <c r="E86" s="143">
        <f t="shared" si="10"/>
        <v>8216.2999999999993</v>
      </c>
      <c r="F86" s="143">
        <f t="shared" si="10"/>
        <v>11169.199999999999</v>
      </c>
      <c r="G86" s="143">
        <f t="shared" si="10"/>
        <v>2792.4</v>
      </c>
      <c r="H86" s="143">
        <f t="shared" si="10"/>
        <v>2792</v>
      </c>
      <c r="I86" s="143">
        <f t="shared" si="10"/>
        <v>2792.4</v>
      </c>
      <c r="J86" s="143">
        <f t="shared" si="10"/>
        <v>2792.4</v>
      </c>
      <c r="K86" s="103"/>
    </row>
    <row r="87" spans="1:11" ht="20.100000000000001" customHeight="1">
      <c r="A87" s="11" t="s">
        <v>110</v>
      </c>
      <c r="B87" s="10">
        <v>1220</v>
      </c>
      <c r="C87" s="143">
        <f>SUM(C8,C18,C41,C60,C69,C71,C75,C79,C82)</f>
        <v>0</v>
      </c>
      <c r="D87" s="143">
        <f t="shared" ref="D87:J87" si="11">SUM(D8,D18,D41,D60,D69,D71,D75,D79,D82)</f>
        <v>0</v>
      </c>
      <c r="E87" s="143">
        <f t="shared" si="11"/>
        <v>-8213.4</v>
      </c>
      <c r="F87" s="143">
        <f>SUM(F8,F18,F41,F60,F69,F71,F75,F79,F82)</f>
        <v>-11168.7</v>
      </c>
      <c r="G87" s="143">
        <f t="shared" si="11"/>
        <v>-2792.1000000000004</v>
      </c>
      <c r="H87" s="143">
        <f t="shared" si="11"/>
        <v>-2792.2000000000003</v>
      </c>
      <c r="I87" s="143">
        <f t="shared" si="11"/>
        <v>-2792.2000000000003</v>
      </c>
      <c r="J87" s="143">
        <f t="shared" si="11"/>
        <v>-2792.2000000000003</v>
      </c>
      <c r="K87" s="103"/>
    </row>
    <row r="88" spans="1:11" ht="20.100000000000001" customHeight="1">
      <c r="A88" s="9" t="s">
        <v>199</v>
      </c>
      <c r="B88" s="10">
        <v>1230</v>
      </c>
      <c r="C88" s="111"/>
      <c r="D88" s="111"/>
      <c r="E88" s="111"/>
      <c r="F88" s="116">
        <f>SUM(G88:J88)</f>
        <v>0</v>
      </c>
      <c r="G88" s="111"/>
      <c r="H88" s="111"/>
      <c r="I88" s="111"/>
      <c r="J88" s="111"/>
      <c r="K88" s="103"/>
    </row>
    <row r="89" spans="1:11" ht="20.100000000000001" customHeight="1">
      <c r="A89" s="261" t="s">
        <v>145</v>
      </c>
      <c r="B89" s="262"/>
      <c r="C89" s="262"/>
      <c r="D89" s="262"/>
      <c r="E89" s="262"/>
      <c r="F89" s="262"/>
      <c r="G89" s="262"/>
      <c r="H89" s="262"/>
      <c r="I89" s="262"/>
      <c r="J89" s="262"/>
      <c r="K89" s="263"/>
    </row>
    <row r="90" spans="1:11" ht="20.100000000000001" customHeight="1">
      <c r="A90" s="9" t="s">
        <v>301</v>
      </c>
      <c r="B90" s="10">
        <v>1300</v>
      </c>
      <c r="C90" s="116">
        <f>C67</f>
        <v>0</v>
      </c>
      <c r="D90" s="116">
        <f t="shared" ref="D90:J90" si="12">D67</f>
        <v>0</v>
      </c>
      <c r="E90" s="116">
        <f t="shared" si="12"/>
        <v>2.8999999999996362</v>
      </c>
      <c r="F90" s="116">
        <f t="shared" ref="F90:F95" si="13">SUM(G90:J90)</f>
        <v>0.29999999999936333</v>
      </c>
      <c r="G90" s="116">
        <v>0.1</v>
      </c>
      <c r="H90" s="116">
        <f t="shared" si="12"/>
        <v>-0.20000000000027285</v>
      </c>
      <c r="I90" s="116">
        <f t="shared" si="12"/>
        <v>0.1999999999998181</v>
      </c>
      <c r="J90" s="116">
        <f t="shared" si="12"/>
        <v>0.1999999999998181</v>
      </c>
      <c r="K90" s="103"/>
    </row>
    <row r="91" spans="1:11" ht="20.100000000000001" customHeight="1">
      <c r="A91" s="9" t="s">
        <v>317</v>
      </c>
      <c r="B91" s="10">
        <v>1301</v>
      </c>
      <c r="C91" s="116">
        <f>C103</f>
        <v>0</v>
      </c>
      <c r="D91" s="116">
        <f>D103</f>
        <v>0</v>
      </c>
      <c r="E91" s="116">
        <f>E103</f>
        <v>467</v>
      </c>
      <c r="F91" s="116">
        <f t="shared" si="13"/>
        <v>1268</v>
      </c>
      <c r="G91" s="116">
        <f>G103</f>
        <v>317</v>
      </c>
      <c r="H91" s="116">
        <f>H103</f>
        <v>317</v>
      </c>
      <c r="I91" s="116">
        <f>I103</f>
        <v>317</v>
      </c>
      <c r="J91" s="116">
        <f>J103</f>
        <v>317</v>
      </c>
      <c r="K91" s="103"/>
    </row>
    <row r="92" spans="1:11" ht="20.100000000000001" customHeight="1">
      <c r="A92" s="9" t="s">
        <v>318</v>
      </c>
      <c r="B92" s="10">
        <v>1302</v>
      </c>
      <c r="C92" s="116">
        <f>C50</f>
        <v>0</v>
      </c>
      <c r="D92" s="116">
        <f>D50</f>
        <v>0</v>
      </c>
      <c r="E92" s="116">
        <f>E50</f>
        <v>0</v>
      </c>
      <c r="F92" s="116">
        <f t="shared" si="13"/>
        <v>0</v>
      </c>
      <c r="G92" s="116">
        <f>G50</f>
        <v>0</v>
      </c>
      <c r="H92" s="116">
        <f>H50</f>
        <v>0</v>
      </c>
      <c r="I92" s="116">
        <f>I50</f>
        <v>0</v>
      </c>
      <c r="J92" s="116">
        <f>J50</f>
        <v>0</v>
      </c>
      <c r="K92" s="103"/>
    </row>
    <row r="93" spans="1:11" ht="20.100000000000001" customHeight="1">
      <c r="A93" s="9" t="s">
        <v>319</v>
      </c>
      <c r="B93" s="10">
        <v>1303</v>
      </c>
      <c r="C93" s="116" t="str">
        <f>C61</f>
        <v>(    )</v>
      </c>
      <c r="D93" s="116" t="str">
        <f>D61</f>
        <v>(    )</v>
      </c>
      <c r="E93" s="116" t="str">
        <f>E61</f>
        <v>(    )</v>
      </c>
      <c r="F93" s="116">
        <f t="shared" si="13"/>
        <v>0</v>
      </c>
      <c r="G93" s="116" t="str">
        <f>G61</f>
        <v>(    )</v>
      </c>
      <c r="H93" s="116" t="str">
        <f>H61</f>
        <v>(    )</v>
      </c>
      <c r="I93" s="116" t="str">
        <f>I61</f>
        <v>(    )</v>
      </c>
      <c r="J93" s="116" t="str">
        <f>J61</f>
        <v>(    )</v>
      </c>
      <c r="K93" s="103"/>
    </row>
    <row r="94" spans="1:11" ht="20.100000000000001" customHeight="1">
      <c r="A94" s="9" t="s">
        <v>320</v>
      </c>
      <c r="B94" s="10">
        <v>1304</v>
      </c>
      <c r="C94" s="116">
        <f>C51</f>
        <v>0</v>
      </c>
      <c r="D94" s="116">
        <f>D51</f>
        <v>0</v>
      </c>
      <c r="E94" s="116">
        <f>E51</f>
        <v>0</v>
      </c>
      <c r="F94" s="116">
        <f t="shared" si="13"/>
        <v>0</v>
      </c>
      <c r="G94" s="116">
        <f>G51</f>
        <v>0</v>
      </c>
      <c r="H94" s="116">
        <f>H51</f>
        <v>0</v>
      </c>
      <c r="I94" s="116">
        <f>I51</f>
        <v>0</v>
      </c>
      <c r="J94" s="116">
        <f>J51</f>
        <v>0</v>
      </c>
      <c r="K94" s="103"/>
    </row>
    <row r="95" spans="1:11" ht="20.100000000000001" customHeight="1">
      <c r="A95" s="9" t="s">
        <v>321</v>
      </c>
      <c r="B95" s="10">
        <v>1305</v>
      </c>
      <c r="C95" s="116" t="str">
        <f>C62</f>
        <v>(    )</v>
      </c>
      <c r="D95" s="116" t="str">
        <f>D62</f>
        <v>(    )</v>
      </c>
      <c r="E95" s="116" t="str">
        <f>E62</f>
        <v>(    )</v>
      </c>
      <c r="F95" s="116">
        <f t="shared" si="13"/>
        <v>0</v>
      </c>
      <c r="G95" s="116" t="str">
        <f>G62</f>
        <v>(    )</v>
      </c>
      <c r="H95" s="116" t="str">
        <f>H62</f>
        <v>(    )</v>
      </c>
      <c r="I95" s="116" t="str">
        <f>I62</f>
        <v>(    )</v>
      </c>
      <c r="J95" s="116" t="str">
        <f>J62</f>
        <v>(    )</v>
      </c>
      <c r="K95" s="103"/>
    </row>
    <row r="96" spans="1:11" s="6" customFormat="1" ht="20.100000000000001" customHeight="1">
      <c r="A96" s="11" t="s">
        <v>134</v>
      </c>
      <c r="B96" s="12">
        <v>1310</v>
      </c>
      <c r="C96" s="159" t="e">
        <f t="shared" ref="C96:J96" si="14">C90+C91-C92-C93-C94-C95</f>
        <v>#VALUE!</v>
      </c>
      <c r="D96" s="159" t="e">
        <f t="shared" si="14"/>
        <v>#VALUE!</v>
      </c>
      <c r="E96" s="159" t="e">
        <f t="shared" si="14"/>
        <v>#VALUE!</v>
      </c>
      <c r="F96" s="159">
        <f t="shared" si="14"/>
        <v>1268.2999999999993</v>
      </c>
      <c r="G96" s="159" t="e">
        <f t="shared" si="14"/>
        <v>#VALUE!</v>
      </c>
      <c r="H96" s="159" t="e">
        <f t="shared" si="14"/>
        <v>#VALUE!</v>
      </c>
      <c r="I96" s="159" t="e">
        <f t="shared" si="14"/>
        <v>#VALUE!</v>
      </c>
      <c r="J96" s="159" t="e">
        <f t="shared" si="14"/>
        <v>#VALUE!</v>
      </c>
      <c r="K96" s="106"/>
    </row>
    <row r="97" spans="1:11" ht="20.100000000000001" customHeight="1">
      <c r="A97" s="260" t="s">
        <v>190</v>
      </c>
      <c r="B97" s="260"/>
      <c r="C97" s="260"/>
      <c r="D97" s="260"/>
      <c r="E97" s="260"/>
      <c r="F97" s="260"/>
      <c r="G97" s="260"/>
      <c r="H97" s="260"/>
      <c r="I97" s="260"/>
      <c r="J97" s="260"/>
      <c r="K97" s="260"/>
    </row>
    <row r="98" spans="1:11" ht="20.100000000000001" customHeight="1">
      <c r="A98" s="9" t="s">
        <v>225</v>
      </c>
      <c r="B98" s="10">
        <v>1400</v>
      </c>
      <c r="C98" s="111"/>
      <c r="D98" s="111"/>
      <c r="E98" s="111">
        <v>493.8</v>
      </c>
      <c r="F98" s="116">
        <f t="shared" ref="F98:F105" si="15">SUM(G98:J98)</f>
        <v>1042.4000000000001</v>
      </c>
      <c r="G98" s="111">
        <v>260.60000000000002</v>
      </c>
      <c r="H98" s="111">
        <v>260.60000000000002</v>
      </c>
      <c r="I98" s="111">
        <v>260.60000000000002</v>
      </c>
      <c r="J98" s="111">
        <v>260.60000000000002</v>
      </c>
      <c r="K98" s="103"/>
    </row>
    <row r="99" spans="1:11" ht="20.100000000000001" customHeight="1">
      <c r="A99" s="9" t="s">
        <v>224</v>
      </c>
      <c r="B99" s="128">
        <v>1401</v>
      </c>
      <c r="C99" s="111"/>
      <c r="D99" s="111"/>
      <c r="E99" s="111">
        <v>375.7</v>
      </c>
      <c r="F99" s="116">
        <f t="shared" si="15"/>
        <v>910</v>
      </c>
      <c r="G99" s="111">
        <v>227.5</v>
      </c>
      <c r="H99" s="111">
        <v>227.5</v>
      </c>
      <c r="I99" s="111">
        <v>227.5</v>
      </c>
      <c r="J99" s="111">
        <v>227.5</v>
      </c>
      <c r="K99" s="103"/>
    </row>
    <row r="100" spans="1:11" ht="20.100000000000001" customHeight="1">
      <c r="A100" s="9" t="s">
        <v>22</v>
      </c>
      <c r="B100" s="128">
        <v>1402</v>
      </c>
      <c r="C100" s="111"/>
      <c r="D100" s="111"/>
      <c r="E100" s="111">
        <v>118.1</v>
      </c>
      <c r="F100" s="116">
        <f t="shared" si="15"/>
        <v>132</v>
      </c>
      <c r="G100" s="111">
        <v>33</v>
      </c>
      <c r="H100" s="111">
        <v>33</v>
      </c>
      <c r="I100" s="111">
        <v>33</v>
      </c>
      <c r="J100" s="111">
        <v>33</v>
      </c>
      <c r="K100" s="103"/>
    </row>
    <row r="101" spans="1:11" ht="20.100000000000001" customHeight="1">
      <c r="A101" s="9" t="s">
        <v>5</v>
      </c>
      <c r="B101" s="129">
        <v>1410</v>
      </c>
      <c r="C101" s="111"/>
      <c r="D101" s="111"/>
      <c r="E101" s="111">
        <v>4978.5</v>
      </c>
      <c r="F101" s="116">
        <f t="shared" si="15"/>
        <v>5930</v>
      </c>
      <c r="G101" s="111">
        <v>1482.5</v>
      </c>
      <c r="H101" s="111">
        <v>1482.5</v>
      </c>
      <c r="I101" s="111">
        <v>1482.5</v>
      </c>
      <c r="J101" s="111">
        <v>1482.5</v>
      </c>
      <c r="K101" s="103"/>
    </row>
    <row r="102" spans="1:11" ht="20.100000000000001" customHeight="1">
      <c r="A102" s="9" t="s">
        <v>6</v>
      </c>
      <c r="B102" s="129">
        <v>1420</v>
      </c>
      <c r="C102" s="111"/>
      <c r="D102" s="111"/>
      <c r="E102" s="111">
        <v>1008.6</v>
      </c>
      <c r="F102" s="116">
        <f t="shared" si="15"/>
        <v>1258</v>
      </c>
      <c r="G102" s="111">
        <v>314.5</v>
      </c>
      <c r="H102" s="111">
        <v>314.5</v>
      </c>
      <c r="I102" s="111">
        <v>314.5</v>
      </c>
      <c r="J102" s="111">
        <v>314.5</v>
      </c>
      <c r="K102" s="103"/>
    </row>
    <row r="103" spans="1:11" ht="20.100000000000001" customHeight="1">
      <c r="A103" s="9" t="s">
        <v>7</v>
      </c>
      <c r="B103" s="129">
        <v>1430</v>
      </c>
      <c r="C103" s="111"/>
      <c r="D103" s="111"/>
      <c r="E103" s="111">
        <v>467</v>
      </c>
      <c r="F103" s="116">
        <f t="shared" si="15"/>
        <v>1268</v>
      </c>
      <c r="G103" s="111">
        <v>317</v>
      </c>
      <c r="H103" s="111">
        <v>317</v>
      </c>
      <c r="I103" s="111">
        <v>317</v>
      </c>
      <c r="J103" s="111">
        <v>317</v>
      </c>
      <c r="K103" s="103"/>
    </row>
    <row r="104" spans="1:11" ht="20.100000000000001" customHeight="1">
      <c r="A104" s="9" t="s">
        <v>23</v>
      </c>
      <c r="B104" s="129">
        <v>1440</v>
      </c>
      <c r="C104" s="111"/>
      <c r="D104" s="111"/>
      <c r="E104" s="111">
        <v>1265.0999999999999</v>
      </c>
      <c r="F104" s="116">
        <f t="shared" si="15"/>
        <v>1670.3999999999999</v>
      </c>
      <c r="G104" s="111">
        <v>417</v>
      </c>
      <c r="H104" s="111">
        <v>417.8</v>
      </c>
      <c r="I104" s="111">
        <v>417.8</v>
      </c>
      <c r="J104" s="111">
        <v>417.8</v>
      </c>
      <c r="K104" s="103"/>
    </row>
    <row r="105" spans="1:11" s="6" customFormat="1" ht="20.100000000000001" customHeight="1">
      <c r="A105" s="11" t="s">
        <v>46</v>
      </c>
      <c r="B105" s="130">
        <v>1450</v>
      </c>
      <c r="C105" s="144">
        <f>SUM(C98,C101:C104)</f>
        <v>0</v>
      </c>
      <c r="D105" s="144">
        <f>SUM(D98,D101:D104)</f>
        <v>0</v>
      </c>
      <c r="E105" s="144">
        <f>SUM(E98,E101:E104)</f>
        <v>8213</v>
      </c>
      <c r="F105" s="116">
        <f t="shared" si="15"/>
        <v>11168.8</v>
      </c>
      <c r="G105" s="144">
        <f>SUM(G98,G101:G104)</f>
        <v>2791.6</v>
      </c>
      <c r="H105" s="144">
        <f>SUM(H98,H101:H104)</f>
        <v>2792.4</v>
      </c>
      <c r="I105" s="144">
        <f>SUM(I98,I101:I104)</f>
        <v>2792.4</v>
      </c>
      <c r="J105" s="144">
        <f>SUM(J98,J101:J104)</f>
        <v>2792.4</v>
      </c>
      <c r="K105" s="106"/>
    </row>
    <row r="106" spans="1:11" s="6" customFormat="1" ht="20.100000000000001" customHeight="1">
      <c r="A106" s="62"/>
      <c r="B106" s="73"/>
      <c r="C106" s="137"/>
      <c r="D106" s="137"/>
      <c r="E106" s="137"/>
      <c r="F106" s="137"/>
      <c r="G106" s="137"/>
      <c r="H106" s="137"/>
      <c r="I106" s="137"/>
      <c r="J106" s="137"/>
      <c r="K106" s="134"/>
    </row>
    <row r="107" spans="1:11" ht="16.5" customHeight="1">
      <c r="A107" s="30"/>
      <c r="C107" s="35"/>
      <c r="D107" s="31"/>
      <c r="E107" s="31"/>
      <c r="F107" s="31"/>
      <c r="G107" s="31"/>
      <c r="H107" s="31"/>
      <c r="I107" s="31"/>
      <c r="J107" s="31"/>
    </row>
    <row r="108" spans="1:11" ht="20.100000000000001" customHeight="1">
      <c r="A108" s="30" t="s">
        <v>489</v>
      </c>
      <c r="B108" s="1"/>
      <c r="C108" s="264" t="s">
        <v>197</v>
      </c>
      <c r="D108" s="264"/>
      <c r="E108" s="264"/>
      <c r="F108" s="264"/>
      <c r="G108" s="15"/>
      <c r="H108" s="217" t="s">
        <v>487</v>
      </c>
      <c r="I108" s="217"/>
      <c r="J108" s="217"/>
    </row>
    <row r="109" spans="1:11" s="2" customFormat="1" ht="20.100000000000001" customHeight="1">
      <c r="A109" s="79" t="s">
        <v>196</v>
      </c>
      <c r="B109" s="3"/>
      <c r="C109" s="259" t="s">
        <v>236</v>
      </c>
      <c r="D109" s="259"/>
      <c r="E109" s="259"/>
      <c r="F109" s="259"/>
      <c r="G109" s="29"/>
      <c r="H109" s="218" t="s">
        <v>96</v>
      </c>
      <c r="I109" s="218"/>
      <c r="J109" s="218"/>
    </row>
    <row r="110" spans="1:11" ht="20.100000000000001" customHeight="1">
      <c r="A110" s="30"/>
      <c r="C110" s="35"/>
      <c r="D110" s="31"/>
      <c r="E110" s="31"/>
      <c r="F110" s="31"/>
      <c r="G110" s="31"/>
      <c r="H110" s="31"/>
      <c r="I110" s="31"/>
      <c r="J110" s="31"/>
    </row>
    <row r="111" spans="1:11">
      <c r="A111" s="30"/>
      <c r="C111" s="35"/>
      <c r="D111" s="31"/>
      <c r="E111" s="31"/>
      <c r="F111" s="31"/>
      <c r="G111" s="31"/>
      <c r="H111" s="31"/>
      <c r="I111" s="31"/>
      <c r="J111" s="31"/>
    </row>
    <row r="112" spans="1:11">
      <c r="A112" s="30"/>
      <c r="C112" s="35"/>
      <c r="D112" s="31"/>
      <c r="E112" s="31"/>
      <c r="F112" s="31"/>
      <c r="G112" s="31"/>
      <c r="H112" s="31"/>
      <c r="I112" s="31"/>
      <c r="J112" s="31"/>
    </row>
    <row r="113" spans="1:10">
      <c r="A113" s="30"/>
      <c r="C113" s="35"/>
      <c r="D113" s="31"/>
      <c r="E113" s="31"/>
      <c r="F113" s="31"/>
      <c r="G113" s="31"/>
      <c r="H113" s="31"/>
      <c r="I113" s="31"/>
      <c r="J113" s="31"/>
    </row>
    <row r="114" spans="1:10">
      <c r="A114" s="30"/>
      <c r="C114" s="35"/>
      <c r="D114" s="31"/>
      <c r="E114" s="31"/>
      <c r="F114" s="31"/>
      <c r="G114" s="31"/>
      <c r="H114" s="31"/>
      <c r="I114" s="31"/>
      <c r="J114" s="31"/>
    </row>
    <row r="115" spans="1:10">
      <c r="A115" s="30"/>
      <c r="C115" s="35"/>
      <c r="D115" s="31"/>
      <c r="E115" s="31"/>
      <c r="F115" s="31"/>
      <c r="G115" s="31"/>
      <c r="H115" s="31"/>
      <c r="I115" s="31"/>
      <c r="J115" s="31"/>
    </row>
    <row r="116" spans="1:10">
      <c r="A116" s="30"/>
      <c r="C116" s="35"/>
      <c r="D116" s="31"/>
      <c r="E116" s="31"/>
      <c r="F116" s="31"/>
      <c r="G116" s="31"/>
      <c r="H116" s="31"/>
      <c r="I116" s="31"/>
      <c r="J116" s="31"/>
    </row>
    <row r="117" spans="1:10">
      <c r="A117" s="30"/>
      <c r="C117" s="35"/>
      <c r="D117" s="31"/>
      <c r="E117" s="31"/>
      <c r="F117" s="31"/>
      <c r="G117" s="31"/>
      <c r="H117" s="31"/>
      <c r="I117" s="31"/>
      <c r="J117" s="31"/>
    </row>
    <row r="118" spans="1:10">
      <c r="A118" s="30"/>
      <c r="C118" s="35"/>
      <c r="D118" s="31"/>
      <c r="E118" s="31"/>
      <c r="F118" s="31"/>
      <c r="G118" s="31"/>
      <c r="H118" s="31"/>
      <c r="I118" s="31"/>
      <c r="J118" s="31"/>
    </row>
    <row r="119" spans="1:10">
      <c r="A119" s="30"/>
      <c r="C119" s="35"/>
      <c r="D119" s="31"/>
      <c r="E119" s="31"/>
      <c r="F119" s="31"/>
      <c r="G119" s="31"/>
      <c r="H119" s="31"/>
      <c r="I119" s="31"/>
      <c r="J119" s="31"/>
    </row>
    <row r="120" spans="1:10">
      <c r="A120" s="30"/>
      <c r="C120" s="35"/>
      <c r="D120" s="31"/>
      <c r="E120" s="31"/>
      <c r="F120" s="31"/>
      <c r="G120" s="31"/>
      <c r="H120" s="31"/>
      <c r="I120" s="31"/>
      <c r="J120" s="31"/>
    </row>
    <row r="121" spans="1:10">
      <c r="A121" s="30"/>
      <c r="C121" s="35"/>
      <c r="D121" s="31"/>
      <c r="E121" s="31"/>
      <c r="F121" s="31"/>
      <c r="G121" s="31"/>
      <c r="H121" s="31"/>
      <c r="I121" s="31"/>
      <c r="J121" s="31"/>
    </row>
    <row r="122" spans="1:10">
      <c r="A122" s="30"/>
      <c r="C122" s="35"/>
      <c r="D122" s="31"/>
      <c r="E122" s="31"/>
      <c r="F122" s="31"/>
      <c r="G122" s="31"/>
      <c r="H122" s="31"/>
      <c r="I122" s="31"/>
      <c r="J122" s="31"/>
    </row>
    <row r="123" spans="1:10">
      <c r="A123" s="30"/>
      <c r="C123" s="35"/>
      <c r="D123" s="31"/>
      <c r="E123" s="31"/>
      <c r="F123" s="31"/>
      <c r="G123" s="31"/>
      <c r="H123" s="31"/>
      <c r="I123" s="31"/>
      <c r="J123" s="31"/>
    </row>
    <row r="124" spans="1:10">
      <c r="A124" s="30"/>
      <c r="C124" s="35"/>
      <c r="D124" s="31"/>
      <c r="E124" s="31"/>
      <c r="F124" s="31"/>
      <c r="G124" s="31"/>
      <c r="H124" s="31"/>
      <c r="I124" s="31"/>
      <c r="J124" s="31"/>
    </row>
    <row r="125" spans="1:10">
      <c r="A125" s="30"/>
      <c r="C125" s="35"/>
      <c r="D125" s="31"/>
      <c r="E125" s="31"/>
      <c r="F125" s="31"/>
      <c r="G125" s="31"/>
      <c r="H125" s="31"/>
      <c r="I125" s="31"/>
      <c r="J125" s="31"/>
    </row>
    <row r="126" spans="1:10">
      <c r="A126" s="30"/>
      <c r="C126" s="35"/>
      <c r="D126" s="31"/>
      <c r="E126" s="31"/>
      <c r="F126" s="31"/>
      <c r="G126" s="31"/>
      <c r="H126" s="31"/>
      <c r="I126" s="31"/>
      <c r="J126" s="31"/>
    </row>
    <row r="127" spans="1:10">
      <c r="A127" s="30"/>
      <c r="C127" s="35"/>
      <c r="D127" s="31"/>
      <c r="E127" s="31"/>
      <c r="F127" s="31"/>
      <c r="G127" s="31"/>
      <c r="H127" s="31"/>
      <c r="I127" s="31"/>
      <c r="J127" s="31"/>
    </row>
    <row r="128" spans="1:10">
      <c r="A128" s="30"/>
      <c r="C128" s="35"/>
      <c r="D128" s="31"/>
      <c r="E128" s="31"/>
      <c r="F128" s="31"/>
      <c r="G128" s="31"/>
      <c r="H128" s="31"/>
      <c r="I128" s="31"/>
      <c r="J128" s="31"/>
    </row>
    <row r="129" spans="1:10">
      <c r="A129" s="30"/>
      <c r="C129" s="35"/>
      <c r="D129" s="31"/>
      <c r="E129" s="31"/>
      <c r="F129" s="31"/>
      <c r="G129" s="31"/>
      <c r="H129" s="31"/>
      <c r="I129" s="31"/>
      <c r="J129" s="31"/>
    </row>
    <row r="130" spans="1:10">
      <c r="A130" s="30"/>
      <c r="C130" s="35"/>
      <c r="D130" s="31"/>
      <c r="E130" s="31"/>
      <c r="F130" s="31"/>
      <c r="G130" s="31"/>
      <c r="H130" s="31"/>
      <c r="I130" s="31"/>
      <c r="J130" s="31"/>
    </row>
    <row r="131" spans="1:10">
      <c r="A131" s="30"/>
      <c r="C131" s="35"/>
      <c r="D131" s="31"/>
      <c r="E131" s="31"/>
      <c r="F131" s="31"/>
      <c r="G131" s="31"/>
      <c r="H131" s="31"/>
      <c r="I131" s="31"/>
      <c r="J131" s="31"/>
    </row>
    <row r="132" spans="1:10">
      <c r="A132" s="30"/>
      <c r="C132" s="35"/>
      <c r="D132" s="31"/>
      <c r="E132" s="31"/>
      <c r="F132" s="31"/>
      <c r="G132" s="31"/>
      <c r="H132" s="31"/>
      <c r="I132" s="31"/>
      <c r="J132" s="31"/>
    </row>
    <row r="133" spans="1:10">
      <c r="A133" s="30"/>
      <c r="C133" s="35"/>
      <c r="D133" s="31"/>
      <c r="E133" s="31"/>
      <c r="F133" s="31"/>
      <c r="G133" s="31"/>
      <c r="H133" s="31"/>
      <c r="I133" s="31"/>
      <c r="J133" s="31"/>
    </row>
    <row r="134" spans="1:10">
      <c r="A134" s="30"/>
      <c r="C134" s="35"/>
      <c r="D134" s="31"/>
      <c r="E134" s="31"/>
      <c r="F134" s="31"/>
      <c r="G134" s="31"/>
      <c r="H134" s="31"/>
      <c r="I134" s="31"/>
      <c r="J134" s="31"/>
    </row>
    <row r="135" spans="1:10">
      <c r="A135" s="30"/>
      <c r="C135" s="35"/>
      <c r="D135" s="31"/>
      <c r="E135" s="31"/>
      <c r="F135" s="31"/>
      <c r="G135" s="31"/>
      <c r="H135" s="31"/>
      <c r="I135" s="31"/>
      <c r="J135" s="31"/>
    </row>
    <row r="136" spans="1:10">
      <c r="A136" s="30"/>
      <c r="C136" s="35"/>
      <c r="D136" s="31"/>
      <c r="E136" s="31"/>
      <c r="F136" s="31"/>
      <c r="G136" s="31"/>
      <c r="H136" s="31"/>
      <c r="I136" s="31"/>
      <c r="J136" s="31"/>
    </row>
    <row r="137" spans="1:10">
      <c r="A137" s="30"/>
      <c r="C137" s="35"/>
      <c r="D137" s="31"/>
      <c r="E137" s="31"/>
      <c r="F137" s="31"/>
      <c r="G137" s="31"/>
      <c r="H137" s="31"/>
      <c r="I137" s="31"/>
      <c r="J137" s="31"/>
    </row>
    <row r="138" spans="1:10">
      <c r="A138" s="30"/>
      <c r="C138" s="35"/>
      <c r="D138" s="31"/>
      <c r="E138" s="31"/>
      <c r="F138" s="31"/>
      <c r="G138" s="31"/>
      <c r="H138" s="31"/>
      <c r="I138" s="31"/>
      <c r="J138" s="31"/>
    </row>
    <row r="139" spans="1:10">
      <c r="A139" s="30"/>
      <c r="C139" s="35"/>
      <c r="D139" s="31"/>
      <c r="E139" s="31"/>
      <c r="F139" s="31"/>
      <c r="G139" s="31"/>
      <c r="H139" s="31"/>
      <c r="I139" s="31"/>
      <c r="J139" s="31"/>
    </row>
    <row r="140" spans="1:10">
      <c r="A140" s="30"/>
      <c r="C140" s="35"/>
      <c r="D140" s="31"/>
      <c r="E140" s="31"/>
      <c r="F140" s="31"/>
      <c r="G140" s="31"/>
      <c r="H140" s="31"/>
      <c r="I140" s="31"/>
      <c r="J140" s="31"/>
    </row>
    <row r="141" spans="1:10">
      <c r="A141" s="30"/>
      <c r="C141" s="35"/>
      <c r="D141" s="31"/>
      <c r="E141" s="31"/>
      <c r="F141" s="31"/>
      <c r="G141" s="31"/>
      <c r="H141" s="31"/>
      <c r="I141" s="31"/>
      <c r="J141" s="31"/>
    </row>
    <row r="142" spans="1:10">
      <c r="A142" s="30"/>
      <c r="C142" s="35"/>
      <c r="D142" s="31"/>
      <c r="E142" s="31"/>
      <c r="F142" s="31"/>
      <c r="G142" s="31"/>
      <c r="H142" s="31"/>
      <c r="I142" s="31"/>
      <c r="J142" s="31"/>
    </row>
    <row r="143" spans="1:10">
      <c r="A143" s="30"/>
      <c r="C143" s="35"/>
      <c r="D143" s="31"/>
      <c r="E143" s="31"/>
      <c r="F143" s="31"/>
      <c r="G143" s="31"/>
      <c r="H143" s="31"/>
      <c r="I143" s="31"/>
      <c r="J143" s="31"/>
    </row>
    <row r="144" spans="1:10">
      <c r="A144" s="30"/>
      <c r="C144" s="35"/>
      <c r="D144" s="31"/>
      <c r="E144" s="31"/>
      <c r="F144" s="31"/>
      <c r="G144" s="31"/>
      <c r="H144" s="31"/>
      <c r="I144" s="31"/>
      <c r="J144" s="31"/>
    </row>
    <row r="145" spans="1:10">
      <c r="A145" s="30"/>
      <c r="C145" s="35"/>
      <c r="D145" s="31"/>
      <c r="E145" s="31"/>
      <c r="F145" s="31"/>
      <c r="G145" s="31"/>
      <c r="H145" s="31"/>
      <c r="I145" s="31"/>
      <c r="J145" s="31"/>
    </row>
    <row r="146" spans="1:10">
      <c r="A146" s="30"/>
      <c r="C146" s="35"/>
      <c r="D146" s="31"/>
      <c r="E146" s="31"/>
      <c r="F146" s="31"/>
      <c r="G146" s="31"/>
      <c r="H146" s="31"/>
      <c r="I146" s="31"/>
      <c r="J146" s="31"/>
    </row>
    <row r="147" spans="1:10">
      <c r="A147" s="30"/>
      <c r="C147" s="35"/>
      <c r="D147" s="31"/>
      <c r="E147" s="31"/>
      <c r="F147" s="31"/>
      <c r="G147" s="31"/>
      <c r="H147" s="31"/>
      <c r="I147" s="31"/>
      <c r="J147" s="31"/>
    </row>
    <row r="148" spans="1:10">
      <c r="A148" s="30"/>
      <c r="C148" s="35"/>
      <c r="D148" s="31"/>
      <c r="E148" s="31"/>
      <c r="F148" s="31"/>
      <c r="G148" s="31"/>
      <c r="H148" s="31"/>
      <c r="I148" s="31"/>
      <c r="J148" s="31"/>
    </row>
    <row r="149" spans="1:10">
      <c r="A149" s="30"/>
      <c r="C149" s="35"/>
      <c r="D149" s="31"/>
      <c r="E149" s="31"/>
      <c r="F149" s="31"/>
      <c r="G149" s="31"/>
      <c r="H149" s="31"/>
      <c r="I149" s="31"/>
      <c r="J149" s="31"/>
    </row>
    <row r="150" spans="1:10">
      <c r="A150" s="30"/>
      <c r="C150" s="35"/>
      <c r="D150" s="31"/>
      <c r="E150" s="31"/>
      <c r="F150" s="31"/>
      <c r="G150" s="31"/>
      <c r="H150" s="31"/>
      <c r="I150" s="31"/>
      <c r="J150" s="31"/>
    </row>
    <row r="151" spans="1:10">
      <c r="A151" s="30"/>
      <c r="C151" s="35"/>
      <c r="D151" s="31"/>
      <c r="E151" s="31"/>
      <c r="F151" s="31"/>
      <c r="G151" s="31"/>
      <c r="H151" s="31"/>
      <c r="I151" s="31"/>
      <c r="J151" s="31"/>
    </row>
    <row r="152" spans="1:10">
      <c r="A152" s="30"/>
      <c r="C152" s="35"/>
      <c r="D152" s="31"/>
      <c r="E152" s="31"/>
      <c r="F152" s="31"/>
      <c r="G152" s="31"/>
      <c r="H152" s="31"/>
      <c r="I152" s="31"/>
      <c r="J152" s="31"/>
    </row>
    <row r="153" spans="1:10">
      <c r="A153" s="30"/>
      <c r="C153" s="35"/>
      <c r="D153" s="31"/>
      <c r="E153" s="31"/>
      <c r="F153" s="31"/>
      <c r="G153" s="31"/>
      <c r="H153" s="31"/>
      <c r="I153" s="31"/>
      <c r="J153" s="31"/>
    </row>
    <row r="154" spans="1:10">
      <c r="A154" s="30"/>
      <c r="C154" s="35"/>
      <c r="D154" s="31"/>
      <c r="E154" s="31"/>
      <c r="F154" s="31"/>
      <c r="G154" s="31"/>
      <c r="H154" s="31"/>
      <c r="I154" s="31"/>
      <c r="J154" s="31"/>
    </row>
    <row r="155" spans="1:10">
      <c r="A155" s="30"/>
      <c r="C155" s="35"/>
      <c r="D155" s="31"/>
      <c r="E155" s="31"/>
      <c r="F155" s="31"/>
      <c r="G155" s="31"/>
      <c r="H155" s="31"/>
      <c r="I155" s="31"/>
      <c r="J155" s="31"/>
    </row>
    <row r="156" spans="1:10">
      <c r="A156" s="30"/>
      <c r="C156" s="35"/>
      <c r="D156" s="31"/>
      <c r="E156" s="31"/>
      <c r="F156" s="31"/>
      <c r="G156" s="31"/>
      <c r="H156" s="31"/>
      <c r="I156" s="31"/>
      <c r="J156" s="31"/>
    </row>
    <row r="157" spans="1:10">
      <c r="A157" s="30"/>
      <c r="C157" s="35"/>
      <c r="D157" s="31"/>
      <c r="E157" s="31"/>
      <c r="F157" s="31"/>
      <c r="G157" s="31"/>
      <c r="H157" s="31"/>
      <c r="I157" s="31"/>
      <c r="J157" s="31"/>
    </row>
    <row r="158" spans="1:10">
      <c r="A158" s="30"/>
      <c r="C158" s="35"/>
      <c r="D158" s="31"/>
      <c r="E158" s="31"/>
      <c r="F158" s="31"/>
      <c r="G158" s="31"/>
      <c r="H158" s="31"/>
      <c r="I158" s="31"/>
      <c r="J158" s="31"/>
    </row>
    <row r="159" spans="1:10">
      <c r="A159" s="30"/>
      <c r="C159" s="35"/>
      <c r="D159" s="31"/>
      <c r="E159" s="31"/>
      <c r="F159" s="31"/>
      <c r="G159" s="31"/>
      <c r="H159" s="31"/>
      <c r="I159" s="31"/>
      <c r="J159" s="31"/>
    </row>
    <row r="160" spans="1:10">
      <c r="A160" s="30"/>
      <c r="C160" s="35"/>
      <c r="D160" s="31"/>
      <c r="E160" s="31"/>
      <c r="F160" s="31"/>
      <c r="G160" s="31"/>
      <c r="H160" s="31"/>
      <c r="I160" s="31"/>
      <c r="J160" s="31"/>
    </row>
    <row r="161" spans="1:10">
      <c r="A161" s="30"/>
      <c r="C161" s="35"/>
      <c r="D161" s="31"/>
      <c r="E161" s="31"/>
      <c r="F161" s="31"/>
      <c r="G161" s="31"/>
      <c r="H161" s="31"/>
      <c r="I161" s="31"/>
      <c r="J161" s="31"/>
    </row>
    <row r="162" spans="1:10">
      <c r="A162" s="30"/>
      <c r="C162" s="35"/>
      <c r="D162" s="31"/>
      <c r="E162" s="31"/>
      <c r="F162" s="31"/>
      <c r="G162" s="31"/>
      <c r="H162" s="31"/>
      <c r="I162" s="31"/>
      <c r="J162" s="31"/>
    </row>
    <row r="163" spans="1:10">
      <c r="A163" s="30"/>
      <c r="C163" s="35"/>
      <c r="D163" s="31"/>
      <c r="E163" s="31"/>
      <c r="F163" s="31"/>
      <c r="G163" s="31"/>
      <c r="H163" s="31"/>
      <c r="I163" s="31"/>
      <c r="J163" s="31"/>
    </row>
    <row r="164" spans="1:10">
      <c r="A164" s="30"/>
      <c r="C164" s="35"/>
      <c r="D164" s="31"/>
      <c r="E164" s="31"/>
      <c r="F164" s="31"/>
      <c r="G164" s="31"/>
      <c r="H164" s="31"/>
      <c r="I164" s="31"/>
      <c r="J164" s="31"/>
    </row>
    <row r="165" spans="1:10">
      <c r="A165" s="30"/>
      <c r="C165" s="35"/>
      <c r="D165" s="31"/>
      <c r="E165" s="31"/>
      <c r="F165" s="31"/>
      <c r="G165" s="31"/>
      <c r="H165" s="31"/>
      <c r="I165" s="31"/>
      <c r="J165" s="31"/>
    </row>
    <row r="166" spans="1:10">
      <c r="A166" s="30"/>
      <c r="C166" s="35"/>
      <c r="D166" s="31"/>
      <c r="E166" s="31"/>
      <c r="F166" s="31"/>
      <c r="G166" s="31"/>
      <c r="H166" s="31"/>
      <c r="I166" s="31"/>
      <c r="J166" s="31"/>
    </row>
    <row r="167" spans="1:10">
      <c r="A167" s="30"/>
      <c r="C167" s="35"/>
      <c r="D167" s="31"/>
      <c r="E167" s="31"/>
      <c r="F167" s="31"/>
      <c r="G167" s="31"/>
      <c r="H167" s="31"/>
      <c r="I167" s="31"/>
      <c r="J167" s="31"/>
    </row>
    <row r="168" spans="1:10">
      <c r="A168" s="55"/>
    </row>
    <row r="169" spans="1:10">
      <c r="A169" s="55"/>
    </row>
    <row r="170" spans="1:10">
      <c r="A170" s="55"/>
    </row>
    <row r="171" spans="1:10">
      <c r="A171" s="55"/>
    </row>
    <row r="172" spans="1:10">
      <c r="A172" s="55"/>
    </row>
    <row r="173" spans="1:10">
      <c r="A173" s="55"/>
    </row>
    <row r="174" spans="1:10">
      <c r="A174" s="55"/>
    </row>
    <row r="175" spans="1:10">
      <c r="A175" s="55"/>
    </row>
    <row r="176" spans="1:10">
      <c r="A176" s="55"/>
    </row>
    <row r="177" spans="1:1">
      <c r="A177" s="55"/>
    </row>
    <row r="178" spans="1:1">
      <c r="A178" s="55"/>
    </row>
    <row r="179" spans="1:1">
      <c r="A179" s="55"/>
    </row>
    <row r="180" spans="1:1">
      <c r="A180" s="55"/>
    </row>
    <row r="181" spans="1:1">
      <c r="A181" s="55"/>
    </row>
    <row r="182" spans="1:1">
      <c r="A182" s="55"/>
    </row>
    <row r="183" spans="1:1">
      <c r="A183" s="55"/>
    </row>
    <row r="184" spans="1:1">
      <c r="A184" s="55"/>
    </row>
    <row r="185" spans="1:1">
      <c r="A185" s="55"/>
    </row>
    <row r="186" spans="1:1">
      <c r="A186" s="55"/>
    </row>
    <row r="187" spans="1:1">
      <c r="A187" s="55"/>
    </row>
    <row r="188" spans="1:1">
      <c r="A188" s="55"/>
    </row>
    <row r="189" spans="1:1">
      <c r="A189" s="55"/>
    </row>
    <row r="190" spans="1:1">
      <c r="A190" s="55"/>
    </row>
    <row r="191" spans="1:1">
      <c r="A191" s="55"/>
    </row>
    <row r="192" spans="1:1">
      <c r="A192" s="55"/>
    </row>
    <row r="193" spans="1:1">
      <c r="A193" s="55"/>
    </row>
    <row r="194" spans="1:1">
      <c r="A194" s="55"/>
    </row>
    <row r="195" spans="1:1">
      <c r="A195" s="55"/>
    </row>
    <row r="196" spans="1:1">
      <c r="A196" s="55"/>
    </row>
    <row r="197" spans="1:1">
      <c r="A197" s="55"/>
    </row>
    <row r="198" spans="1:1">
      <c r="A198" s="55"/>
    </row>
    <row r="199" spans="1:1">
      <c r="A199" s="55"/>
    </row>
    <row r="200" spans="1:1">
      <c r="A200" s="55"/>
    </row>
    <row r="201" spans="1:1">
      <c r="A201" s="55"/>
    </row>
    <row r="202" spans="1:1">
      <c r="A202" s="55"/>
    </row>
    <row r="203" spans="1:1">
      <c r="A203" s="55"/>
    </row>
    <row r="204" spans="1:1">
      <c r="A204" s="55"/>
    </row>
    <row r="205" spans="1:1">
      <c r="A205" s="55"/>
    </row>
    <row r="206" spans="1:1">
      <c r="A206" s="55"/>
    </row>
    <row r="207" spans="1:1">
      <c r="A207" s="55"/>
    </row>
    <row r="208" spans="1:1">
      <c r="A208" s="55"/>
    </row>
    <row r="209" spans="1:1">
      <c r="A209" s="55"/>
    </row>
    <row r="210" spans="1:1">
      <c r="A210" s="55"/>
    </row>
    <row r="211" spans="1:1">
      <c r="A211" s="55"/>
    </row>
    <row r="212" spans="1:1">
      <c r="A212" s="55"/>
    </row>
    <row r="213" spans="1:1">
      <c r="A213" s="55"/>
    </row>
    <row r="214" spans="1:1">
      <c r="A214" s="55"/>
    </row>
    <row r="215" spans="1:1">
      <c r="A215" s="55"/>
    </row>
    <row r="216" spans="1:1">
      <c r="A216" s="55"/>
    </row>
    <row r="217" spans="1:1">
      <c r="A217" s="55"/>
    </row>
    <row r="218" spans="1:1">
      <c r="A218" s="55"/>
    </row>
    <row r="219" spans="1:1">
      <c r="A219" s="55"/>
    </row>
    <row r="220" spans="1:1">
      <c r="A220" s="55"/>
    </row>
    <row r="221" spans="1:1">
      <c r="A221" s="55"/>
    </row>
    <row r="222" spans="1:1">
      <c r="A222" s="55"/>
    </row>
    <row r="223" spans="1:1">
      <c r="A223" s="55"/>
    </row>
    <row r="224" spans="1:1">
      <c r="A224" s="55"/>
    </row>
    <row r="225" spans="1:1">
      <c r="A225" s="55"/>
    </row>
    <row r="226" spans="1:1">
      <c r="A226" s="55"/>
    </row>
    <row r="227" spans="1:1">
      <c r="A227" s="55"/>
    </row>
    <row r="228" spans="1:1">
      <c r="A228" s="55"/>
    </row>
    <row r="229" spans="1:1">
      <c r="A229" s="55"/>
    </row>
    <row r="230" spans="1:1">
      <c r="A230" s="55"/>
    </row>
    <row r="231" spans="1:1">
      <c r="A231" s="55"/>
    </row>
    <row r="232" spans="1:1">
      <c r="A232" s="55"/>
    </row>
    <row r="233" spans="1:1">
      <c r="A233" s="55"/>
    </row>
    <row r="234" spans="1:1">
      <c r="A234" s="55"/>
    </row>
    <row r="235" spans="1:1">
      <c r="A235" s="55"/>
    </row>
    <row r="236" spans="1:1">
      <c r="A236" s="55"/>
    </row>
    <row r="237" spans="1:1">
      <c r="A237" s="55"/>
    </row>
    <row r="238" spans="1:1">
      <c r="A238" s="55"/>
    </row>
    <row r="239" spans="1:1">
      <c r="A239" s="55"/>
    </row>
    <row r="240" spans="1:1">
      <c r="A240" s="55"/>
    </row>
    <row r="241" spans="1:1">
      <c r="A241" s="55"/>
    </row>
    <row r="242" spans="1:1">
      <c r="A242" s="55"/>
    </row>
    <row r="243" spans="1:1">
      <c r="A243" s="55"/>
    </row>
    <row r="244" spans="1:1">
      <c r="A244" s="55"/>
    </row>
    <row r="245" spans="1:1">
      <c r="A245" s="55"/>
    </row>
    <row r="246" spans="1:1">
      <c r="A246" s="55"/>
    </row>
    <row r="247" spans="1:1">
      <c r="A247" s="55"/>
    </row>
    <row r="248" spans="1:1">
      <c r="A248" s="55"/>
    </row>
    <row r="249" spans="1:1">
      <c r="A249" s="55"/>
    </row>
    <row r="250" spans="1:1">
      <c r="A250" s="55"/>
    </row>
    <row r="251" spans="1:1">
      <c r="A251" s="55"/>
    </row>
    <row r="252" spans="1:1">
      <c r="A252" s="55"/>
    </row>
    <row r="253" spans="1:1">
      <c r="A253" s="55"/>
    </row>
    <row r="254" spans="1:1">
      <c r="A254" s="55"/>
    </row>
    <row r="255" spans="1:1">
      <c r="A255" s="55"/>
    </row>
    <row r="256" spans="1:1">
      <c r="A256" s="55"/>
    </row>
    <row r="257" spans="1:1">
      <c r="A257" s="55"/>
    </row>
    <row r="258" spans="1:1">
      <c r="A258" s="55"/>
    </row>
    <row r="259" spans="1:1">
      <c r="A259" s="55"/>
    </row>
    <row r="260" spans="1:1">
      <c r="A260" s="55"/>
    </row>
    <row r="261" spans="1:1">
      <c r="A261" s="55"/>
    </row>
    <row r="262" spans="1:1">
      <c r="A262" s="55"/>
    </row>
    <row r="263" spans="1:1">
      <c r="A263" s="55"/>
    </row>
    <row r="264" spans="1:1">
      <c r="A264" s="55"/>
    </row>
    <row r="265" spans="1:1">
      <c r="A265" s="55"/>
    </row>
    <row r="266" spans="1:1">
      <c r="A266" s="55"/>
    </row>
    <row r="267" spans="1:1">
      <c r="A267" s="55"/>
    </row>
    <row r="268" spans="1:1">
      <c r="A268" s="55"/>
    </row>
    <row r="269" spans="1:1">
      <c r="A269" s="55"/>
    </row>
    <row r="270" spans="1:1">
      <c r="A270" s="55"/>
    </row>
    <row r="271" spans="1:1">
      <c r="A271" s="55"/>
    </row>
    <row r="272" spans="1:1">
      <c r="A272" s="55"/>
    </row>
    <row r="273" spans="1:1">
      <c r="A273" s="55"/>
    </row>
    <row r="274" spans="1:1">
      <c r="A274" s="55"/>
    </row>
    <row r="275" spans="1:1">
      <c r="A275" s="55"/>
    </row>
    <row r="276" spans="1:1">
      <c r="A276" s="55"/>
    </row>
    <row r="277" spans="1:1">
      <c r="A277" s="55"/>
    </row>
    <row r="278" spans="1:1">
      <c r="A278" s="55"/>
    </row>
    <row r="279" spans="1:1">
      <c r="A279" s="55"/>
    </row>
    <row r="280" spans="1:1">
      <c r="A280" s="55"/>
    </row>
    <row r="281" spans="1:1">
      <c r="A281" s="55"/>
    </row>
    <row r="282" spans="1:1">
      <c r="A282" s="55"/>
    </row>
    <row r="283" spans="1:1">
      <c r="A283" s="55"/>
    </row>
    <row r="284" spans="1:1">
      <c r="A284" s="55"/>
    </row>
    <row r="285" spans="1:1">
      <c r="A285" s="55"/>
    </row>
    <row r="286" spans="1:1">
      <c r="A286" s="55"/>
    </row>
    <row r="287" spans="1:1">
      <c r="A287" s="55"/>
    </row>
    <row r="288" spans="1:1">
      <c r="A288" s="55"/>
    </row>
    <row r="289" spans="1:1">
      <c r="A289" s="55"/>
    </row>
    <row r="290" spans="1:1">
      <c r="A290" s="55"/>
    </row>
    <row r="291" spans="1:1">
      <c r="A291" s="55"/>
    </row>
    <row r="292" spans="1:1">
      <c r="A292" s="55"/>
    </row>
    <row r="293" spans="1:1">
      <c r="A293" s="55"/>
    </row>
    <row r="294" spans="1:1">
      <c r="A294" s="55"/>
    </row>
    <row r="295" spans="1:1">
      <c r="A295" s="55"/>
    </row>
    <row r="296" spans="1:1">
      <c r="A296" s="55"/>
    </row>
    <row r="297" spans="1:1">
      <c r="A297" s="55"/>
    </row>
    <row r="298" spans="1:1">
      <c r="A298" s="55"/>
    </row>
    <row r="299" spans="1:1">
      <c r="A299" s="55"/>
    </row>
    <row r="300" spans="1:1">
      <c r="A300" s="55"/>
    </row>
    <row r="301" spans="1:1">
      <c r="A301" s="55"/>
    </row>
    <row r="302" spans="1:1">
      <c r="A302" s="55"/>
    </row>
    <row r="303" spans="1:1">
      <c r="A303" s="55"/>
    </row>
    <row r="304" spans="1:1">
      <c r="A304" s="55"/>
    </row>
    <row r="305" spans="1:1">
      <c r="A305" s="55"/>
    </row>
    <row r="306" spans="1:1">
      <c r="A306" s="55"/>
    </row>
    <row r="307" spans="1:1">
      <c r="A307" s="55"/>
    </row>
    <row r="308" spans="1:1">
      <c r="A308" s="55"/>
    </row>
    <row r="309" spans="1:1">
      <c r="A309" s="55"/>
    </row>
    <row r="310" spans="1:1">
      <c r="A310" s="55"/>
    </row>
    <row r="311" spans="1:1">
      <c r="A311" s="55"/>
    </row>
    <row r="312" spans="1:1">
      <c r="A312" s="55"/>
    </row>
    <row r="313" spans="1:1">
      <c r="A313" s="55"/>
    </row>
    <row r="314" spans="1:1">
      <c r="A314" s="55"/>
    </row>
    <row r="315" spans="1:1">
      <c r="A315" s="55"/>
    </row>
    <row r="316" spans="1:1">
      <c r="A316" s="55"/>
    </row>
    <row r="317" spans="1:1">
      <c r="A317" s="55"/>
    </row>
    <row r="318" spans="1:1">
      <c r="A318" s="55"/>
    </row>
    <row r="319" spans="1:1">
      <c r="A319" s="55"/>
    </row>
    <row r="320" spans="1:1">
      <c r="A320" s="55"/>
    </row>
    <row r="321" spans="1:1">
      <c r="A321" s="55"/>
    </row>
    <row r="322" spans="1:1">
      <c r="A322" s="55"/>
    </row>
    <row r="323" spans="1:1">
      <c r="A323" s="55"/>
    </row>
    <row r="324" spans="1:1">
      <c r="A324" s="55"/>
    </row>
    <row r="325" spans="1:1">
      <c r="A325" s="55"/>
    </row>
    <row r="326" spans="1:1">
      <c r="A326" s="55"/>
    </row>
    <row r="327" spans="1:1">
      <c r="A327" s="55"/>
    </row>
    <row r="328" spans="1:1">
      <c r="A328" s="55"/>
    </row>
    <row r="329" spans="1:1">
      <c r="A329" s="55"/>
    </row>
    <row r="330" spans="1:1">
      <c r="A330" s="55"/>
    </row>
    <row r="331" spans="1:1">
      <c r="A331" s="55"/>
    </row>
    <row r="332" spans="1:1">
      <c r="A332" s="55"/>
    </row>
    <row r="333" spans="1:1">
      <c r="A333" s="55"/>
    </row>
    <row r="334" spans="1:1">
      <c r="A334" s="55"/>
    </row>
  </sheetData>
  <mergeCells count="16">
    <mergeCell ref="C109:F109"/>
    <mergeCell ref="H109:J109"/>
    <mergeCell ref="A6:K6"/>
    <mergeCell ref="A89:K89"/>
    <mergeCell ref="A97:K97"/>
    <mergeCell ref="C108:F108"/>
    <mergeCell ref="H108:J108"/>
    <mergeCell ref="A1:K1"/>
    <mergeCell ref="A3:A4"/>
    <mergeCell ref="B3:B4"/>
    <mergeCell ref="C3:C4"/>
    <mergeCell ref="D3:D4"/>
    <mergeCell ref="E3:E4"/>
    <mergeCell ref="F3:F4"/>
    <mergeCell ref="G3:J3"/>
    <mergeCell ref="K3:K4"/>
  </mergeCells>
  <phoneticPr fontId="3" type="noConversion"/>
  <pageMargins left="0.98425196850393704" right="0.59055118110236227" top="0.78740157480314965" bottom="0.78740157480314965" header="0.51181102362204722" footer="0.51181102362204722"/>
  <pageSetup paperSize="9" scale="40" orientation="landscape" verticalDpi="200" r:id="rId1"/>
  <headerFooter alignWithMargins="0">
    <oddHeader>&amp;C
&amp;"Times New Roman,обычный"&amp;18  4&amp;R&amp;"Times New Roman,обычный"&amp;14Продовження додатка 1
Таблиця 1</oddHeader>
  </headerFooter>
  <rowBreaks count="1" manualBreakCount="1">
    <brk id="59" max="16383" man="1"/>
  </rowBreaks>
  <ignoredErrors>
    <ignoredError sqref="F6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L198"/>
  <sheetViews>
    <sheetView topLeftCell="A19" zoomScale="65" zoomScaleNormal="65" zoomScaleSheetLayoutView="50" workbookViewId="0">
      <selection activeCell="F54" sqref="F54"/>
    </sheetView>
  </sheetViews>
  <sheetFormatPr defaultColWidth="77.85546875" defaultRowHeight="18.75"/>
  <cols>
    <col min="1" max="1" width="87.42578125" style="50" customWidth="1"/>
    <col min="2" max="2" width="15.42578125" style="53" customWidth="1"/>
    <col min="3" max="5" width="15.85546875" style="53" customWidth="1"/>
    <col min="6" max="10" width="15.85546875" style="50" customWidth="1"/>
    <col min="11" max="11" width="10" style="50" customWidth="1"/>
    <col min="12" max="12" width="9.5703125" style="50" customWidth="1"/>
    <col min="13" max="255" width="9.140625" style="50" customWidth="1"/>
    <col min="256" max="16384" width="77.85546875" style="50"/>
  </cols>
  <sheetData>
    <row r="1" spans="1:10">
      <c r="A1" s="268" t="s">
        <v>138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>
      <c r="A3" s="53"/>
      <c r="F3" s="53"/>
      <c r="G3" s="53"/>
      <c r="H3" s="53"/>
      <c r="I3" s="53"/>
      <c r="J3" s="53"/>
    </row>
    <row r="4" spans="1:10" ht="38.25" customHeight="1">
      <c r="A4" s="240" t="s">
        <v>206</v>
      </c>
      <c r="B4" s="269" t="s">
        <v>11</v>
      </c>
      <c r="C4" s="269" t="s">
        <v>25</v>
      </c>
      <c r="D4" s="269" t="s">
        <v>28</v>
      </c>
      <c r="E4" s="258" t="s">
        <v>144</v>
      </c>
      <c r="F4" s="229" t="s">
        <v>15</v>
      </c>
      <c r="G4" s="229" t="s">
        <v>157</v>
      </c>
      <c r="H4" s="229"/>
      <c r="I4" s="229"/>
      <c r="J4" s="229"/>
    </row>
    <row r="5" spans="1:10" ht="50.25" customHeight="1">
      <c r="A5" s="240"/>
      <c r="B5" s="269"/>
      <c r="C5" s="269"/>
      <c r="D5" s="269"/>
      <c r="E5" s="258"/>
      <c r="F5" s="229"/>
      <c r="G5" s="16" t="s">
        <v>158</v>
      </c>
      <c r="H5" s="16" t="s">
        <v>159</v>
      </c>
      <c r="I5" s="16" t="s">
        <v>160</v>
      </c>
      <c r="J5" s="16" t="s">
        <v>62</v>
      </c>
    </row>
    <row r="6" spans="1:10" ht="18" customHeight="1">
      <c r="A6" s="56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57">
        <v>10</v>
      </c>
    </row>
    <row r="7" spans="1:10" ht="39.950000000000003" customHeight="1">
      <c r="A7" s="265" t="s">
        <v>136</v>
      </c>
      <c r="B7" s="265"/>
      <c r="C7" s="265"/>
      <c r="D7" s="265"/>
      <c r="E7" s="265"/>
      <c r="F7" s="265"/>
      <c r="G7" s="265"/>
      <c r="H7" s="265"/>
      <c r="I7" s="265"/>
      <c r="J7" s="265"/>
    </row>
    <row r="8" spans="1:10" ht="30" customHeight="1">
      <c r="A8" s="9" t="s">
        <v>350</v>
      </c>
      <c r="B8" s="10">
        <v>1200</v>
      </c>
      <c r="C8" s="142">
        <f ca="1">'I. Фін результат'!C83</f>
        <v>0</v>
      </c>
      <c r="D8" s="142">
        <f ca="1">'I. Фін результат'!D83</f>
        <v>0</v>
      </c>
      <c r="E8" s="142">
        <f ca="1">'I. Фін результат'!E83</f>
        <v>2.8999999999996362</v>
      </c>
      <c r="F8" s="142">
        <f ca="1">'I. Фін результат'!F83</f>
        <v>0.49999999999818101</v>
      </c>
      <c r="G8" s="142">
        <f ca="1">'I. Фін результат'!G83</f>
        <v>0.29999999999972715</v>
      </c>
      <c r="H8" s="142">
        <f ca="1">'I. Фін результат'!H83</f>
        <v>-0.20000000000027285</v>
      </c>
      <c r="I8" s="142">
        <f ca="1">'I. Фін результат'!I83</f>
        <v>0.1999999999998181</v>
      </c>
      <c r="J8" s="142">
        <f ca="1">'I. Фін результат'!J83</f>
        <v>0.1999999999998181</v>
      </c>
    </row>
    <row r="9" spans="1:10" ht="45" customHeight="1">
      <c r="A9" s="51" t="s">
        <v>48</v>
      </c>
      <c r="B9" s="7">
        <v>2000</v>
      </c>
      <c r="C9" s="111"/>
      <c r="D9" s="111"/>
      <c r="E9" s="111">
        <v>-196.9</v>
      </c>
      <c r="F9" s="162">
        <v>-200</v>
      </c>
      <c r="G9" s="162"/>
      <c r="H9" s="162">
        <f>G20</f>
        <v>0.29999999999972715</v>
      </c>
      <c r="I9" s="162">
        <f>H20</f>
        <v>9.9999999999454303E-2</v>
      </c>
      <c r="J9" s="162">
        <f>I20</f>
        <v>0.2999999999992724</v>
      </c>
    </row>
    <row r="10" spans="1:10" ht="45" customHeight="1">
      <c r="A10" s="51" t="s">
        <v>302</v>
      </c>
      <c r="B10" s="7">
        <v>2010</v>
      </c>
      <c r="C10" s="116">
        <f>SUM(C11:C12)</f>
        <v>0</v>
      </c>
      <c r="D10" s="116">
        <f>SUM(D11:D12)</f>
        <v>0</v>
      </c>
      <c r="E10" s="116">
        <f>SUM(E11:E12)</f>
        <v>0</v>
      </c>
      <c r="F10" s="116">
        <f t="shared" ref="F10:F45" si="0">SUM(G10:J10)</f>
        <v>0</v>
      </c>
      <c r="G10" s="116">
        <f>SUM(G11:G12)</f>
        <v>0</v>
      </c>
      <c r="H10" s="116">
        <f>SUM(H11:H12)</f>
        <v>0</v>
      </c>
      <c r="I10" s="116">
        <f>SUM(I11:I12)</f>
        <v>0</v>
      </c>
      <c r="J10" s="116">
        <f>SUM(J11:J12)</f>
        <v>0</v>
      </c>
    </row>
    <row r="11" spans="1:10" ht="45" customHeight="1">
      <c r="A11" s="9" t="s">
        <v>171</v>
      </c>
      <c r="B11" s="7">
        <v>2011</v>
      </c>
      <c r="C11" s="111" t="s">
        <v>250</v>
      </c>
      <c r="D11" s="111" t="s">
        <v>250</v>
      </c>
      <c r="E11" s="111" t="s">
        <v>250</v>
      </c>
      <c r="F11" s="116">
        <f t="shared" si="0"/>
        <v>0</v>
      </c>
      <c r="G11" s="111" t="s">
        <v>250</v>
      </c>
      <c r="H11" s="111" t="s">
        <v>250</v>
      </c>
      <c r="I11" s="111" t="s">
        <v>250</v>
      </c>
      <c r="J11" s="111" t="s">
        <v>250</v>
      </c>
    </row>
    <row r="12" spans="1:10" ht="45" customHeight="1">
      <c r="A12" s="9" t="s">
        <v>438</v>
      </c>
      <c r="B12" s="7">
        <v>2012</v>
      </c>
      <c r="C12" s="111" t="s">
        <v>250</v>
      </c>
      <c r="D12" s="111" t="s">
        <v>250</v>
      </c>
      <c r="E12" s="111" t="s">
        <v>250</v>
      </c>
      <c r="F12" s="116">
        <f t="shared" si="0"/>
        <v>0</v>
      </c>
      <c r="G12" s="111" t="s">
        <v>250</v>
      </c>
      <c r="H12" s="111" t="s">
        <v>250</v>
      </c>
      <c r="I12" s="111" t="s">
        <v>250</v>
      </c>
      <c r="J12" s="111" t="s">
        <v>250</v>
      </c>
    </row>
    <row r="13" spans="1:10" ht="24.95" customHeight="1">
      <c r="A13" s="9" t="s">
        <v>150</v>
      </c>
      <c r="B13" s="7" t="s">
        <v>182</v>
      </c>
      <c r="C13" s="111" t="s">
        <v>250</v>
      </c>
      <c r="D13" s="111" t="s">
        <v>250</v>
      </c>
      <c r="E13" s="111" t="s">
        <v>250</v>
      </c>
      <c r="F13" s="116">
        <f t="shared" si="0"/>
        <v>0</v>
      </c>
      <c r="G13" s="111" t="s">
        <v>250</v>
      </c>
      <c r="H13" s="111" t="s">
        <v>250</v>
      </c>
      <c r="I13" s="111" t="s">
        <v>250</v>
      </c>
      <c r="J13" s="111" t="s">
        <v>250</v>
      </c>
    </row>
    <row r="14" spans="1:10" ht="24.95" customHeight="1">
      <c r="A14" s="9" t="s">
        <v>163</v>
      </c>
      <c r="B14" s="7">
        <v>2020</v>
      </c>
      <c r="C14" s="111"/>
      <c r="D14" s="111"/>
      <c r="E14" s="111"/>
      <c r="F14" s="116">
        <f t="shared" si="0"/>
        <v>0</v>
      </c>
      <c r="G14" s="111"/>
      <c r="H14" s="111"/>
      <c r="I14" s="111"/>
      <c r="J14" s="111"/>
    </row>
    <row r="15" spans="1:10" s="52" customFormat="1" ht="24.95" customHeight="1">
      <c r="A15" s="51" t="s">
        <v>59</v>
      </c>
      <c r="B15" s="7">
        <v>2030</v>
      </c>
      <c r="C15" s="111" t="s">
        <v>250</v>
      </c>
      <c r="D15" s="111" t="s">
        <v>250</v>
      </c>
      <c r="E15" s="111" t="s">
        <v>250</v>
      </c>
      <c r="F15" s="116">
        <f t="shared" si="0"/>
        <v>0</v>
      </c>
      <c r="G15" s="111" t="s">
        <v>250</v>
      </c>
      <c r="H15" s="111" t="s">
        <v>250</v>
      </c>
      <c r="I15" s="111" t="s">
        <v>250</v>
      </c>
      <c r="J15" s="111" t="s">
        <v>250</v>
      </c>
    </row>
    <row r="16" spans="1:10" ht="24.95" customHeight="1">
      <c r="A16" s="51" t="s">
        <v>125</v>
      </c>
      <c r="B16" s="7">
        <v>2031</v>
      </c>
      <c r="C16" s="111" t="s">
        <v>250</v>
      </c>
      <c r="D16" s="111" t="s">
        <v>250</v>
      </c>
      <c r="E16" s="111" t="s">
        <v>250</v>
      </c>
      <c r="F16" s="116">
        <f t="shared" si="0"/>
        <v>0</v>
      </c>
      <c r="G16" s="111" t="s">
        <v>250</v>
      </c>
      <c r="H16" s="111" t="s">
        <v>250</v>
      </c>
      <c r="I16" s="111" t="s">
        <v>250</v>
      </c>
      <c r="J16" s="111" t="s">
        <v>250</v>
      </c>
    </row>
    <row r="17" spans="1:11" ht="24.95" customHeight="1">
      <c r="A17" s="51" t="s">
        <v>21</v>
      </c>
      <c r="B17" s="7">
        <v>2040</v>
      </c>
      <c r="C17" s="111" t="s">
        <v>250</v>
      </c>
      <c r="D17" s="111" t="s">
        <v>250</v>
      </c>
      <c r="E17" s="111" t="s">
        <v>250</v>
      </c>
      <c r="F17" s="116">
        <f t="shared" si="0"/>
        <v>0</v>
      </c>
      <c r="G17" s="111" t="s">
        <v>250</v>
      </c>
      <c r="H17" s="111" t="s">
        <v>250</v>
      </c>
      <c r="I17" s="111" t="s">
        <v>250</v>
      </c>
      <c r="J17" s="111" t="s">
        <v>250</v>
      </c>
    </row>
    <row r="18" spans="1:11" ht="24.95" customHeight="1">
      <c r="A18" s="51" t="s">
        <v>108</v>
      </c>
      <c r="B18" s="7">
        <v>2050</v>
      </c>
      <c r="C18" s="111" t="s">
        <v>250</v>
      </c>
      <c r="D18" s="111" t="s">
        <v>250</v>
      </c>
      <c r="E18" s="111" t="s">
        <v>250</v>
      </c>
      <c r="F18" s="116">
        <f t="shared" si="0"/>
        <v>0</v>
      </c>
      <c r="G18" s="111" t="s">
        <v>250</v>
      </c>
      <c r="H18" s="111" t="s">
        <v>250</v>
      </c>
      <c r="I18" s="111" t="s">
        <v>250</v>
      </c>
      <c r="J18" s="111" t="s">
        <v>250</v>
      </c>
    </row>
    <row r="19" spans="1:11" ht="24.95" customHeight="1">
      <c r="A19" s="51" t="s">
        <v>109</v>
      </c>
      <c r="B19" s="7">
        <v>2060</v>
      </c>
      <c r="C19" s="111" t="s">
        <v>250</v>
      </c>
      <c r="D19" s="111" t="s">
        <v>250</v>
      </c>
      <c r="E19" s="111" t="s">
        <v>250</v>
      </c>
      <c r="F19" s="116">
        <f t="shared" si="0"/>
        <v>0</v>
      </c>
      <c r="G19" s="111" t="s">
        <v>250</v>
      </c>
      <c r="H19" s="111" t="s">
        <v>250</v>
      </c>
      <c r="I19" s="111" t="s">
        <v>250</v>
      </c>
      <c r="J19" s="111" t="s">
        <v>250</v>
      </c>
    </row>
    <row r="20" spans="1:11" ht="45" customHeight="1">
      <c r="A20" s="51" t="s">
        <v>49</v>
      </c>
      <c r="B20" s="7">
        <v>2070</v>
      </c>
      <c r="C20" s="142">
        <f t="shared" ref="C20:J20" si="1">SUM(C8:C10,C14,C15,C17:C19)</f>
        <v>0</v>
      </c>
      <c r="D20" s="142">
        <f t="shared" si="1"/>
        <v>0</v>
      </c>
      <c r="E20" s="142">
        <f t="shared" si="1"/>
        <v>-194.00000000000037</v>
      </c>
      <c r="F20" s="142">
        <f t="shared" si="1"/>
        <v>-199.50000000000182</v>
      </c>
      <c r="G20" s="142">
        <f t="shared" si="1"/>
        <v>0.29999999999972715</v>
      </c>
      <c r="H20" s="142">
        <f t="shared" si="1"/>
        <v>9.9999999999454303E-2</v>
      </c>
      <c r="I20" s="142">
        <f t="shared" si="1"/>
        <v>0.2999999999992724</v>
      </c>
      <c r="J20" s="142">
        <f t="shared" si="1"/>
        <v>0.49999999999909051</v>
      </c>
    </row>
    <row r="21" spans="1:11" ht="30" customHeight="1">
      <c r="A21" s="265" t="s">
        <v>339</v>
      </c>
      <c r="B21" s="265"/>
      <c r="C21" s="265"/>
      <c r="D21" s="265"/>
      <c r="E21" s="265"/>
      <c r="F21" s="265"/>
      <c r="G21" s="265"/>
      <c r="H21" s="265"/>
      <c r="I21" s="265"/>
      <c r="J21" s="265"/>
    </row>
    <row r="22" spans="1:11" ht="37.5" customHeight="1">
      <c r="A22" s="63" t="s">
        <v>332</v>
      </c>
      <c r="B22" s="135">
        <v>2110</v>
      </c>
      <c r="C22" s="141">
        <f>SUM(C23:C31)</f>
        <v>0</v>
      </c>
      <c r="D22" s="141">
        <f>SUM(D23:D31)</f>
        <v>0</v>
      </c>
      <c r="E22" s="141">
        <f>SUM(E23:E31)</f>
        <v>0</v>
      </c>
      <c r="F22" s="144">
        <f t="shared" si="0"/>
        <v>0</v>
      </c>
      <c r="G22" s="141">
        <f>SUM(G23:G31)</f>
        <v>0</v>
      </c>
      <c r="H22" s="141">
        <f>SUM(H23:H31)</f>
        <v>0</v>
      </c>
      <c r="I22" s="141">
        <f>SUM(I23:I31)</f>
        <v>0</v>
      </c>
      <c r="J22" s="141">
        <f>SUM(J23:J31)</f>
        <v>0</v>
      </c>
    </row>
    <row r="23" spans="1:11" ht="20.100000000000001" customHeight="1">
      <c r="A23" s="9" t="s">
        <v>306</v>
      </c>
      <c r="B23" s="7">
        <v>2111</v>
      </c>
      <c r="C23" s="111"/>
      <c r="D23" s="111"/>
      <c r="E23" s="111"/>
      <c r="F23" s="144">
        <f t="shared" si="0"/>
        <v>0</v>
      </c>
      <c r="G23" s="111"/>
      <c r="H23" s="111"/>
      <c r="I23" s="111"/>
      <c r="J23" s="111"/>
    </row>
    <row r="24" spans="1:11" ht="37.5">
      <c r="A24" s="9" t="s">
        <v>355</v>
      </c>
      <c r="B24" s="7">
        <v>2112</v>
      </c>
      <c r="C24" s="111"/>
      <c r="D24" s="111" t="s">
        <v>250</v>
      </c>
      <c r="E24" s="111" t="s">
        <v>250</v>
      </c>
      <c r="F24" s="144">
        <f t="shared" si="0"/>
        <v>0</v>
      </c>
      <c r="G24" s="111" t="s">
        <v>250</v>
      </c>
      <c r="H24" s="111" t="s">
        <v>250</v>
      </c>
      <c r="I24" s="111" t="s">
        <v>250</v>
      </c>
      <c r="J24" s="111" t="s">
        <v>250</v>
      </c>
    </row>
    <row r="25" spans="1:11" s="52" customFormat="1" ht="42.75" customHeight="1">
      <c r="A25" s="51" t="s">
        <v>356</v>
      </c>
      <c r="B25" s="56">
        <v>2113</v>
      </c>
      <c r="C25" s="111" t="s">
        <v>250</v>
      </c>
      <c r="D25" s="111" t="s">
        <v>250</v>
      </c>
      <c r="E25" s="111" t="s">
        <v>250</v>
      </c>
      <c r="F25" s="144">
        <f t="shared" si="0"/>
        <v>0</v>
      </c>
      <c r="G25" s="111" t="s">
        <v>250</v>
      </c>
      <c r="H25" s="111" t="s">
        <v>250</v>
      </c>
      <c r="I25" s="111" t="s">
        <v>250</v>
      </c>
      <c r="J25" s="111" t="s">
        <v>250</v>
      </c>
    </row>
    <row r="26" spans="1:11" ht="20.100000000000001" customHeight="1">
      <c r="A26" s="51" t="s">
        <v>78</v>
      </c>
      <c r="B26" s="56">
        <v>2114</v>
      </c>
      <c r="C26" s="111"/>
      <c r="D26" s="111"/>
      <c r="E26" s="111"/>
      <c r="F26" s="144">
        <f t="shared" si="0"/>
        <v>0</v>
      </c>
      <c r="G26" s="111"/>
      <c r="H26" s="111"/>
      <c r="I26" s="111"/>
      <c r="J26" s="111"/>
    </row>
    <row r="27" spans="1:11" ht="42.75" customHeight="1">
      <c r="A27" s="51" t="s">
        <v>336</v>
      </c>
      <c r="B27" s="56">
        <v>2115</v>
      </c>
      <c r="C27" s="111"/>
      <c r="D27" s="111"/>
      <c r="E27" s="111"/>
      <c r="F27" s="144">
        <f t="shared" si="0"/>
        <v>0</v>
      </c>
      <c r="G27" s="111"/>
      <c r="H27" s="111"/>
      <c r="I27" s="111"/>
      <c r="J27" s="111"/>
    </row>
    <row r="28" spans="1:11">
      <c r="A28" s="51" t="s">
        <v>100</v>
      </c>
      <c r="B28" s="56">
        <v>2116</v>
      </c>
      <c r="C28" s="111"/>
      <c r="D28" s="111"/>
      <c r="E28" s="111"/>
      <c r="F28" s="144">
        <f t="shared" si="0"/>
        <v>0</v>
      </c>
      <c r="G28" s="111"/>
      <c r="H28" s="111"/>
      <c r="I28" s="111"/>
      <c r="J28" s="111"/>
    </row>
    <row r="29" spans="1:11">
      <c r="A29" s="51" t="s">
        <v>357</v>
      </c>
      <c r="B29" s="56">
        <v>2117</v>
      </c>
      <c r="C29" s="111"/>
      <c r="D29" s="111"/>
      <c r="E29" s="111"/>
      <c r="F29" s="144">
        <f t="shared" si="0"/>
        <v>0</v>
      </c>
      <c r="G29" s="111"/>
      <c r="H29" s="111"/>
      <c r="I29" s="111"/>
      <c r="J29" s="111"/>
    </row>
    <row r="30" spans="1:11">
      <c r="A30" s="51" t="s">
        <v>77</v>
      </c>
      <c r="B30" s="56">
        <v>2118</v>
      </c>
      <c r="C30" s="111"/>
      <c r="D30" s="111"/>
      <c r="E30" s="111"/>
      <c r="F30" s="144">
        <f t="shared" si="0"/>
        <v>0</v>
      </c>
      <c r="G30" s="111"/>
      <c r="H30" s="111"/>
      <c r="I30" s="111"/>
      <c r="J30" s="111"/>
    </row>
    <row r="31" spans="1:11" s="54" customFormat="1">
      <c r="A31" s="51" t="s">
        <v>340</v>
      </c>
      <c r="B31" s="56">
        <v>2119</v>
      </c>
      <c r="C31" s="136"/>
      <c r="D31" s="136"/>
      <c r="E31" s="136"/>
      <c r="F31" s="144">
        <f t="shared" si="0"/>
        <v>0</v>
      </c>
      <c r="G31" s="136"/>
      <c r="H31" s="136"/>
      <c r="I31" s="136"/>
      <c r="J31" s="136"/>
      <c r="K31" s="50"/>
    </row>
    <row r="32" spans="1:11" s="54" customFormat="1" ht="37.5">
      <c r="A32" s="63" t="s">
        <v>341</v>
      </c>
      <c r="B32" s="131">
        <v>2120</v>
      </c>
      <c r="C32" s="141">
        <f>SUM(C33:C36)</f>
        <v>0</v>
      </c>
      <c r="D32" s="141">
        <f>SUM(D33:D36)</f>
        <v>0</v>
      </c>
      <c r="E32" s="141">
        <f>SUM(E33:E36)</f>
        <v>896.1</v>
      </c>
      <c r="F32" s="144">
        <f t="shared" si="0"/>
        <v>1067.2</v>
      </c>
      <c r="G32" s="141">
        <f>SUM(G33:G36)</f>
        <v>266.8</v>
      </c>
      <c r="H32" s="141">
        <f>SUM(H33:H36)</f>
        <v>266.8</v>
      </c>
      <c r="I32" s="141">
        <f>SUM(I33:I36)</f>
        <v>266.8</v>
      </c>
      <c r="J32" s="141">
        <f>SUM(J33:J36)</f>
        <v>266.8</v>
      </c>
      <c r="K32" s="50"/>
    </row>
    <row r="33" spans="1:11" s="54" customFormat="1" ht="20.100000000000001" customHeight="1">
      <c r="A33" s="51" t="s">
        <v>77</v>
      </c>
      <c r="B33" s="56">
        <v>2121</v>
      </c>
      <c r="C33" s="162"/>
      <c r="D33" s="162"/>
      <c r="E33" s="162">
        <v>896.1</v>
      </c>
      <c r="F33" s="144">
        <f t="shared" si="0"/>
        <v>1067.2</v>
      </c>
      <c r="G33" s="111">
        <v>266.8</v>
      </c>
      <c r="H33" s="111">
        <v>266.8</v>
      </c>
      <c r="I33" s="111">
        <v>266.8</v>
      </c>
      <c r="J33" s="111">
        <v>266.8</v>
      </c>
      <c r="K33" s="50"/>
    </row>
    <row r="34" spans="1:11" s="54" customFormat="1" ht="20.100000000000001" customHeight="1">
      <c r="A34" s="51" t="s">
        <v>346</v>
      </c>
      <c r="B34" s="56">
        <v>2122</v>
      </c>
      <c r="C34" s="162"/>
      <c r="D34" s="162"/>
      <c r="E34" s="162"/>
      <c r="F34" s="144">
        <f t="shared" si="0"/>
        <v>0</v>
      </c>
      <c r="G34" s="111"/>
      <c r="H34" s="111"/>
      <c r="I34" s="111"/>
      <c r="J34" s="111"/>
      <c r="K34" s="50"/>
    </row>
    <row r="35" spans="1:11" s="54" customFormat="1" ht="20.100000000000001" customHeight="1">
      <c r="A35" s="51" t="s">
        <v>347</v>
      </c>
      <c r="B35" s="56">
        <v>2123</v>
      </c>
      <c r="C35" s="111"/>
      <c r="D35" s="111"/>
      <c r="E35" s="111"/>
      <c r="F35" s="144">
        <f t="shared" si="0"/>
        <v>0</v>
      </c>
      <c r="G35" s="111"/>
      <c r="H35" s="111"/>
      <c r="I35" s="111"/>
      <c r="J35" s="111"/>
      <c r="K35" s="50"/>
    </row>
    <row r="36" spans="1:11" s="54" customFormat="1" ht="20.100000000000001" customHeight="1">
      <c r="A36" s="51" t="s">
        <v>340</v>
      </c>
      <c r="B36" s="56">
        <v>2124</v>
      </c>
      <c r="C36" s="111"/>
      <c r="D36" s="111"/>
      <c r="E36" s="111"/>
      <c r="F36" s="144">
        <f t="shared" si="0"/>
        <v>0</v>
      </c>
      <c r="G36" s="111"/>
      <c r="H36" s="111"/>
      <c r="I36" s="111"/>
      <c r="J36" s="111"/>
      <c r="K36" s="50"/>
    </row>
    <row r="37" spans="1:11" s="54" customFormat="1" ht="37.5">
      <c r="A37" s="63" t="s">
        <v>335</v>
      </c>
      <c r="B37" s="131">
        <v>2130</v>
      </c>
      <c r="C37" s="141">
        <f>SUM(C38:C41)</f>
        <v>0</v>
      </c>
      <c r="D37" s="141">
        <f>SUM(D38:D41)</f>
        <v>0</v>
      </c>
      <c r="E37" s="141">
        <f>SUM(E38:E41)</f>
        <v>1170.8</v>
      </c>
      <c r="F37" s="144">
        <f t="shared" si="0"/>
        <v>1398.1</v>
      </c>
      <c r="G37" s="141">
        <f>SUM(G38:G41)</f>
        <v>349.5</v>
      </c>
      <c r="H37" s="141">
        <f>SUM(H38:H41)</f>
        <v>349.59999999999997</v>
      </c>
      <c r="I37" s="141">
        <f>SUM(I38:I41)</f>
        <v>349.5</v>
      </c>
      <c r="J37" s="141">
        <f>SUM(J38:J41)</f>
        <v>349.5</v>
      </c>
      <c r="K37" s="50"/>
    </row>
    <row r="38" spans="1:11" ht="57" customHeight="1">
      <c r="A38" s="51" t="s">
        <v>437</v>
      </c>
      <c r="B38" s="56">
        <v>2131</v>
      </c>
      <c r="C38" s="111"/>
      <c r="D38" s="111"/>
      <c r="E38" s="111"/>
      <c r="F38" s="144">
        <f t="shared" si="0"/>
        <v>0</v>
      </c>
      <c r="G38" s="111"/>
      <c r="H38" s="111"/>
      <c r="I38" s="111"/>
      <c r="J38" s="111"/>
    </row>
    <row r="39" spans="1:11" ht="20.100000000000001" customHeight="1">
      <c r="A39" s="51" t="s">
        <v>342</v>
      </c>
      <c r="B39" s="56">
        <v>2132</v>
      </c>
      <c r="C39" s="111"/>
      <c r="D39" s="111"/>
      <c r="E39" s="111"/>
      <c r="F39" s="144">
        <f t="shared" si="0"/>
        <v>0</v>
      </c>
      <c r="G39" s="111"/>
      <c r="H39" s="111"/>
      <c r="I39" s="111"/>
      <c r="J39" s="111"/>
    </row>
    <row r="40" spans="1:11" ht="20.100000000000001" customHeight="1">
      <c r="A40" s="51" t="s">
        <v>343</v>
      </c>
      <c r="B40" s="56">
        <v>2133</v>
      </c>
      <c r="C40" s="111"/>
      <c r="D40" s="111"/>
      <c r="E40" s="111">
        <v>1095.3</v>
      </c>
      <c r="F40" s="144">
        <f t="shared" si="0"/>
        <v>1304.5</v>
      </c>
      <c r="G40" s="111">
        <v>326.10000000000002</v>
      </c>
      <c r="H40" s="111">
        <v>326.2</v>
      </c>
      <c r="I40" s="111">
        <v>326.10000000000002</v>
      </c>
      <c r="J40" s="111">
        <v>326.10000000000002</v>
      </c>
    </row>
    <row r="41" spans="1:11" ht="20.100000000000001" customHeight="1">
      <c r="A41" s="51" t="s">
        <v>531</v>
      </c>
      <c r="B41" s="56">
        <v>2134</v>
      </c>
      <c r="C41" s="111"/>
      <c r="D41" s="111"/>
      <c r="E41" s="111">
        <v>75.5</v>
      </c>
      <c r="F41" s="144">
        <f t="shared" si="0"/>
        <v>93.6</v>
      </c>
      <c r="G41" s="111">
        <v>23.4</v>
      </c>
      <c r="H41" s="111">
        <v>23.4</v>
      </c>
      <c r="I41" s="111">
        <v>23.4</v>
      </c>
      <c r="J41" s="111">
        <v>23.4</v>
      </c>
    </row>
    <row r="42" spans="1:11" s="52" customFormat="1" ht="24.95" customHeight="1">
      <c r="A42" s="63" t="s">
        <v>344</v>
      </c>
      <c r="B42" s="131">
        <v>2140</v>
      </c>
      <c r="C42" s="141">
        <f>SUM(C43,C44)</f>
        <v>0</v>
      </c>
      <c r="D42" s="141">
        <f>SUM(D43,D44)</f>
        <v>0</v>
      </c>
      <c r="E42" s="141">
        <f>SUM(E43,E44)</f>
        <v>0</v>
      </c>
      <c r="F42" s="144">
        <f t="shared" si="0"/>
        <v>0</v>
      </c>
      <c r="G42" s="141">
        <f>SUM(G43,G44)</f>
        <v>0</v>
      </c>
      <c r="H42" s="141">
        <f>SUM(H43,H44)</f>
        <v>0</v>
      </c>
      <c r="I42" s="141">
        <f>SUM(I43,I44)</f>
        <v>0</v>
      </c>
      <c r="J42" s="141">
        <f>SUM(J43,J44)</f>
        <v>0</v>
      </c>
    </row>
    <row r="43" spans="1:11" ht="42.75" customHeight="1">
      <c r="A43" s="51" t="s">
        <v>303</v>
      </c>
      <c r="B43" s="56">
        <v>2141</v>
      </c>
      <c r="C43" s="111"/>
      <c r="D43" s="111"/>
      <c r="E43" s="111"/>
      <c r="F43" s="144">
        <f t="shared" si="0"/>
        <v>0</v>
      </c>
      <c r="G43" s="111"/>
      <c r="H43" s="111"/>
      <c r="I43" s="111"/>
      <c r="J43" s="111"/>
    </row>
    <row r="44" spans="1:11" ht="20.100000000000001" customHeight="1">
      <c r="A44" s="51" t="s">
        <v>345</v>
      </c>
      <c r="B44" s="56">
        <v>2142</v>
      </c>
      <c r="C44" s="111"/>
      <c r="D44" s="111"/>
      <c r="E44" s="111"/>
      <c r="F44" s="144">
        <f t="shared" si="0"/>
        <v>0</v>
      </c>
      <c r="G44" s="111"/>
      <c r="H44" s="111"/>
      <c r="I44" s="111"/>
      <c r="J44" s="111"/>
    </row>
    <row r="45" spans="1:11" s="52" customFormat="1" ht="30" customHeight="1">
      <c r="A45" s="63" t="s">
        <v>334</v>
      </c>
      <c r="B45" s="131">
        <v>2200</v>
      </c>
      <c r="C45" s="141">
        <f>SUM(C22,C32,C37,C42)</f>
        <v>0</v>
      </c>
      <c r="D45" s="141">
        <f>SUM(D22,D32,D37,D42)</f>
        <v>0</v>
      </c>
      <c r="E45" s="141">
        <f>SUM(E22,E32,E37,E42)</f>
        <v>2066.9</v>
      </c>
      <c r="F45" s="144">
        <f t="shared" si="0"/>
        <v>2465.2999999999997</v>
      </c>
      <c r="G45" s="141">
        <f>SUM(G22,G32,G37,G42)</f>
        <v>616.29999999999995</v>
      </c>
      <c r="H45" s="141">
        <f>SUM(H22,H32,H37,H42)</f>
        <v>616.4</v>
      </c>
      <c r="I45" s="141">
        <f>SUM(I22,I32,I37,I42)</f>
        <v>616.29999999999995</v>
      </c>
      <c r="J45" s="141">
        <f>SUM(J22,J32,J37,J42)</f>
        <v>616.29999999999995</v>
      </c>
      <c r="K45" s="50"/>
    </row>
    <row r="46" spans="1:11" s="52" customFormat="1" ht="20.100000000000001" customHeight="1">
      <c r="A46" s="76"/>
      <c r="B46" s="53"/>
      <c r="C46" s="74"/>
      <c r="D46" s="75"/>
      <c r="E46" s="75"/>
      <c r="F46" s="74"/>
      <c r="G46" s="75"/>
      <c r="H46" s="75"/>
      <c r="I46" s="75"/>
      <c r="J46" s="75"/>
    </row>
    <row r="47" spans="1:11" s="3" customFormat="1" ht="20.100000000000001" customHeight="1">
      <c r="A47" s="62" t="s">
        <v>488</v>
      </c>
      <c r="B47" s="1"/>
      <c r="C47" s="264" t="s">
        <v>101</v>
      </c>
      <c r="D47" s="266"/>
      <c r="E47" s="266"/>
      <c r="F47" s="266"/>
      <c r="G47" s="15"/>
      <c r="H47" s="267" t="s">
        <v>487</v>
      </c>
      <c r="I47" s="267"/>
      <c r="J47" s="267"/>
    </row>
    <row r="48" spans="1:11" s="2" customFormat="1" ht="20.100000000000001" customHeight="1">
      <c r="A48" s="79" t="s">
        <v>220</v>
      </c>
      <c r="B48" s="3"/>
      <c r="C48" s="259" t="s">
        <v>219</v>
      </c>
      <c r="D48" s="259"/>
      <c r="E48" s="259"/>
      <c r="F48" s="259"/>
      <c r="G48" s="29"/>
      <c r="H48" s="218" t="s">
        <v>96</v>
      </c>
      <c r="I48" s="218"/>
      <c r="J48" s="218"/>
    </row>
    <row r="49" spans="1:12" s="53" customFormat="1">
      <c r="A49" s="66"/>
      <c r="F49" s="50"/>
      <c r="G49" s="50"/>
      <c r="H49" s="50"/>
      <c r="I49" s="50"/>
      <c r="J49" s="50"/>
      <c r="K49" s="50"/>
      <c r="L49" s="50"/>
    </row>
    <row r="50" spans="1:12" s="53" customFormat="1">
      <c r="A50" s="66"/>
      <c r="F50" s="50"/>
      <c r="G50" s="50"/>
      <c r="H50" s="50"/>
      <c r="I50" s="50"/>
      <c r="J50" s="50"/>
      <c r="K50" s="50"/>
      <c r="L50" s="50"/>
    </row>
    <row r="51" spans="1:12" s="53" customFormat="1">
      <c r="A51" s="66"/>
      <c r="F51" s="50"/>
      <c r="G51" s="50"/>
      <c r="H51" s="50"/>
      <c r="I51" s="50"/>
      <c r="J51" s="50"/>
      <c r="K51" s="50"/>
      <c r="L51" s="50"/>
    </row>
    <row r="52" spans="1:12" s="53" customFormat="1">
      <c r="A52" s="66"/>
      <c r="F52" s="50"/>
      <c r="G52" s="50"/>
      <c r="H52" s="50"/>
      <c r="I52" s="50"/>
      <c r="J52" s="50"/>
      <c r="K52" s="50"/>
      <c r="L52" s="50"/>
    </row>
    <row r="53" spans="1:12" s="53" customFormat="1">
      <c r="A53" s="66"/>
      <c r="F53" s="50"/>
      <c r="G53" s="50"/>
      <c r="H53" s="50"/>
      <c r="I53" s="50"/>
      <c r="J53" s="50"/>
      <c r="K53" s="50"/>
      <c r="L53" s="50"/>
    </row>
    <row r="54" spans="1:12" s="53" customFormat="1">
      <c r="A54" s="66"/>
      <c r="F54" s="50"/>
      <c r="G54" s="50"/>
      <c r="H54" s="50"/>
      <c r="I54" s="50"/>
      <c r="J54" s="50"/>
      <c r="K54" s="50"/>
      <c r="L54" s="50"/>
    </row>
    <row r="55" spans="1:12" s="53" customFormat="1">
      <c r="A55" s="66"/>
      <c r="F55" s="50"/>
      <c r="G55" s="50"/>
      <c r="H55" s="50"/>
      <c r="I55" s="50"/>
      <c r="J55" s="50"/>
      <c r="K55" s="50"/>
      <c r="L55" s="50"/>
    </row>
    <row r="56" spans="1:12" s="53" customFormat="1">
      <c r="A56" s="66"/>
      <c r="F56" s="50"/>
      <c r="G56" s="50"/>
      <c r="H56" s="50"/>
      <c r="I56" s="50"/>
      <c r="J56" s="50"/>
      <c r="K56" s="50"/>
      <c r="L56" s="50"/>
    </row>
    <row r="57" spans="1:12" s="53" customFormat="1">
      <c r="A57" s="66"/>
      <c r="F57" s="50"/>
      <c r="G57" s="50"/>
      <c r="H57" s="50"/>
      <c r="I57" s="50"/>
      <c r="J57" s="50"/>
      <c r="K57" s="50"/>
      <c r="L57" s="50"/>
    </row>
    <row r="58" spans="1:12" s="53" customFormat="1">
      <c r="A58" s="66"/>
      <c r="F58" s="50"/>
      <c r="G58" s="50"/>
      <c r="H58" s="50"/>
      <c r="I58" s="50"/>
      <c r="J58" s="50"/>
      <c r="K58" s="50"/>
      <c r="L58" s="50"/>
    </row>
    <row r="59" spans="1:12" s="53" customFormat="1">
      <c r="A59" s="66"/>
      <c r="F59" s="50"/>
      <c r="G59" s="50"/>
      <c r="H59" s="50"/>
      <c r="I59" s="50"/>
      <c r="J59" s="50"/>
      <c r="K59" s="50"/>
      <c r="L59" s="50"/>
    </row>
    <row r="60" spans="1:12" s="53" customFormat="1">
      <c r="A60" s="66"/>
      <c r="F60" s="50"/>
      <c r="G60" s="50"/>
      <c r="H60" s="50"/>
      <c r="I60" s="50"/>
      <c r="J60" s="50"/>
      <c r="K60" s="50"/>
      <c r="L60" s="50"/>
    </row>
    <row r="61" spans="1:12" s="53" customFormat="1">
      <c r="A61" s="66"/>
      <c r="F61" s="50"/>
      <c r="G61" s="50"/>
      <c r="H61" s="50"/>
      <c r="I61" s="50"/>
      <c r="J61" s="50"/>
      <c r="K61" s="50"/>
      <c r="L61" s="50"/>
    </row>
    <row r="62" spans="1:12" s="53" customFormat="1">
      <c r="A62" s="66"/>
      <c r="F62" s="50"/>
      <c r="G62" s="50"/>
      <c r="H62" s="50"/>
      <c r="I62" s="50"/>
      <c r="J62" s="50"/>
      <c r="K62" s="50"/>
      <c r="L62" s="50"/>
    </row>
    <row r="63" spans="1:12" s="53" customFormat="1">
      <c r="A63" s="66"/>
      <c r="F63" s="50"/>
      <c r="G63" s="50"/>
      <c r="H63" s="50"/>
      <c r="I63" s="50"/>
      <c r="J63" s="50"/>
      <c r="K63" s="50"/>
      <c r="L63" s="50"/>
    </row>
    <row r="64" spans="1:12" s="53" customFormat="1">
      <c r="A64" s="66"/>
      <c r="F64" s="50"/>
      <c r="G64" s="50"/>
      <c r="H64" s="50"/>
      <c r="I64" s="50"/>
      <c r="J64" s="50"/>
      <c r="K64" s="50"/>
      <c r="L64" s="50"/>
    </row>
    <row r="65" spans="1:12" s="53" customFormat="1">
      <c r="A65" s="66"/>
      <c r="F65" s="50"/>
      <c r="G65" s="50"/>
      <c r="H65" s="50"/>
      <c r="I65" s="50"/>
      <c r="J65" s="50"/>
      <c r="K65" s="50"/>
      <c r="L65" s="50"/>
    </row>
    <row r="66" spans="1:12" s="53" customFormat="1">
      <c r="A66" s="66"/>
      <c r="F66" s="50"/>
      <c r="G66" s="50"/>
      <c r="H66" s="50"/>
      <c r="I66" s="50"/>
      <c r="J66" s="50"/>
      <c r="K66" s="50"/>
      <c r="L66" s="50"/>
    </row>
    <row r="67" spans="1:12" s="53" customFormat="1">
      <c r="A67" s="66"/>
      <c r="F67" s="50"/>
      <c r="G67" s="50"/>
      <c r="H67" s="50"/>
      <c r="I67" s="50"/>
      <c r="J67" s="50"/>
      <c r="K67" s="50"/>
      <c r="L67" s="50"/>
    </row>
    <row r="68" spans="1:12" s="53" customFormat="1">
      <c r="A68" s="66"/>
      <c r="F68" s="50"/>
      <c r="G68" s="50"/>
      <c r="H68" s="50"/>
      <c r="I68" s="50"/>
      <c r="J68" s="50"/>
      <c r="K68" s="50"/>
      <c r="L68" s="50"/>
    </row>
    <row r="69" spans="1:12" s="53" customFormat="1">
      <c r="A69" s="66"/>
      <c r="F69" s="50"/>
      <c r="G69" s="50"/>
      <c r="H69" s="50"/>
      <c r="I69" s="50"/>
      <c r="J69" s="50"/>
      <c r="K69" s="50"/>
      <c r="L69" s="50"/>
    </row>
    <row r="70" spans="1:12" s="53" customFormat="1">
      <c r="A70" s="66"/>
      <c r="F70" s="50"/>
      <c r="G70" s="50"/>
      <c r="H70" s="50"/>
      <c r="I70" s="50"/>
      <c r="J70" s="50"/>
      <c r="K70" s="50"/>
      <c r="L70" s="50"/>
    </row>
    <row r="71" spans="1:12" s="53" customFormat="1">
      <c r="A71" s="66"/>
      <c r="F71" s="50"/>
      <c r="G71" s="50"/>
      <c r="H71" s="50"/>
      <c r="I71" s="50"/>
      <c r="J71" s="50"/>
      <c r="K71" s="50"/>
      <c r="L71" s="50"/>
    </row>
    <row r="72" spans="1:12" s="53" customFormat="1">
      <c r="A72" s="66"/>
      <c r="F72" s="50"/>
      <c r="G72" s="50"/>
      <c r="H72" s="50"/>
      <c r="I72" s="50"/>
      <c r="J72" s="50"/>
      <c r="K72" s="50"/>
      <c r="L72" s="50"/>
    </row>
    <row r="73" spans="1:12" s="53" customFormat="1">
      <c r="A73" s="66"/>
      <c r="F73" s="50"/>
      <c r="G73" s="50"/>
      <c r="H73" s="50"/>
      <c r="I73" s="50"/>
      <c r="J73" s="50"/>
      <c r="K73" s="50"/>
      <c r="L73" s="50"/>
    </row>
    <row r="74" spans="1:12" s="53" customFormat="1">
      <c r="A74" s="66"/>
      <c r="F74" s="50"/>
      <c r="G74" s="50"/>
      <c r="H74" s="50"/>
      <c r="I74" s="50"/>
      <c r="J74" s="50"/>
      <c r="K74" s="50"/>
      <c r="L74" s="50"/>
    </row>
    <row r="75" spans="1:12" s="53" customFormat="1">
      <c r="A75" s="66"/>
      <c r="F75" s="50"/>
      <c r="G75" s="50"/>
      <c r="H75" s="50"/>
      <c r="I75" s="50"/>
      <c r="J75" s="50"/>
      <c r="K75" s="50"/>
      <c r="L75" s="50"/>
    </row>
    <row r="76" spans="1:12" s="53" customFormat="1">
      <c r="A76" s="66"/>
      <c r="F76" s="50"/>
      <c r="G76" s="50"/>
      <c r="H76" s="50"/>
      <c r="I76" s="50"/>
      <c r="J76" s="50"/>
      <c r="K76" s="50"/>
      <c r="L76" s="50"/>
    </row>
    <row r="77" spans="1:12" s="53" customFormat="1">
      <c r="A77" s="66"/>
      <c r="F77" s="50"/>
      <c r="G77" s="50"/>
      <c r="H77" s="50"/>
      <c r="I77" s="50"/>
      <c r="J77" s="50"/>
      <c r="K77" s="50"/>
      <c r="L77" s="50"/>
    </row>
    <row r="78" spans="1:12" s="53" customFormat="1">
      <c r="A78" s="66"/>
      <c r="F78" s="50"/>
      <c r="G78" s="50"/>
      <c r="H78" s="50"/>
      <c r="I78" s="50"/>
      <c r="J78" s="50"/>
      <c r="K78" s="50"/>
      <c r="L78" s="50"/>
    </row>
    <row r="79" spans="1:12" s="53" customFormat="1">
      <c r="A79" s="66"/>
      <c r="F79" s="50"/>
      <c r="G79" s="50"/>
      <c r="H79" s="50"/>
      <c r="I79" s="50"/>
      <c r="J79" s="50"/>
      <c r="K79" s="50"/>
      <c r="L79" s="50"/>
    </row>
    <row r="80" spans="1:12" s="53" customFormat="1">
      <c r="A80" s="66"/>
      <c r="F80" s="50"/>
      <c r="G80" s="50"/>
      <c r="H80" s="50"/>
      <c r="I80" s="50"/>
      <c r="J80" s="50"/>
      <c r="K80" s="50"/>
      <c r="L80" s="50"/>
    </row>
    <row r="81" spans="1:12" s="53" customFormat="1">
      <c r="A81" s="66"/>
      <c r="F81" s="50"/>
      <c r="G81" s="50"/>
      <c r="H81" s="50"/>
      <c r="I81" s="50"/>
      <c r="J81" s="50"/>
      <c r="K81" s="50"/>
      <c r="L81" s="50"/>
    </row>
    <row r="82" spans="1:12" s="53" customFormat="1">
      <c r="A82" s="66"/>
      <c r="F82" s="50"/>
      <c r="G82" s="50"/>
      <c r="H82" s="50"/>
      <c r="I82" s="50"/>
      <c r="J82" s="50"/>
      <c r="K82" s="50"/>
      <c r="L82" s="50"/>
    </row>
    <row r="83" spans="1:12" s="53" customFormat="1">
      <c r="A83" s="66"/>
      <c r="F83" s="50"/>
      <c r="G83" s="50"/>
      <c r="H83" s="50"/>
      <c r="I83" s="50"/>
      <c r="J83" s="50"/>
      <c r="K83" s="50"/>
      <c r="L83" s="50"/>
    </row>
    <row r="84" spans="1:12" s="53" customFormat="1">
      <c r="A84" s="66"/>
      <c r="F84" s="50"/>
      <c r="G84" s="50"/>
      <c r="H84" s="50"/>
      <c r="I84" s="50"/>
      <c r="J84" s="50"/>
      <c r="K84" s="50"/>
      <c r="L84" s="50"/>
    </row>
    <row r="85" spans="1:12" s="53" customFormat="1">
      <c r="A85" s="66"/>
      <c r="F85" s="50"/>
      <c r="G85" s="50"/>
      <c r="H85" s="50"/>
      <c r="I85" s="50"/>
      <c r="J85" s="50"/>
      <c r="K85" s="50"/>
      <c r="L85" s="50"/>
    </row>
    <row r="86" spans="1:12" s="53" customFormat="1">
      <c r="A86" s="66"/>
      <c r="F86" s="50"/>
      <c r="G86" s="50"/>
      <c r="H86" s="50"/>
      <c r="I86" s="50"/>
      <c r="J86" s="50"/>
      <c r="K86" s="50"/>
      <c r="L86" s="50"/>
    </row>
    <row r="87" spans="1:12" s="53" customFormat="1">
      <c r="A87" s="66"/>
      <c r="F87" s="50"/>
      <c r="G87" s="50"/>
      <c r="H87" s="50"/>
      <c r="I87" s="50"/>
      <c r="J87" s="50"/>
      <c r="K87" s="50"/>
      <c r="L87" s="50"/>
    </row>
    <row r="88" spans="1:12" s="53" customFormat="1">
      <c r="A88" s="66"/>
      <c r="F88" s="50"/>
      <c r="G88" s="50"/>
      <c r="H88" s="50"/>
      <c r="I88" s="50"/>
      <c r="J88" s="50"/>
      <c r="K88" s="50"/>
      <c r="L88" s="50"/>
    </row>
    <row r="89" spans="1:12" s="53" customFormat="1">
      <c r="A89" s="66"/>
      <c r="F89" s="50"/>
      <c r="G89" s="50"/>
      <c r="H89" s="50"/>
      <c r="I89" s="50"/>
      <c r="J89" s="50"/>
      <c r="K89" s="50"/>
      <c r="L89" s="50"/>
    </row>
    <row r="90" spans="1:12" s="53" customFormat="1">
      <c r="A90" s="66"/>
      <c r="F90" s="50"/>
      <c r="G90" s="50"/>
      <c r="H90" s="50"/>
      <c r="I90" s="50"/>
      <c r="J90" s="50"/>
      <c r="K90" s="50"/>
      <c r="L90" s="50"/>
    </row>
    <row r="91" spans="1:12" s="53" customFormat="1">
      <c r="A91" s="66"/>
      <c r="F91" s="50"/>
      <c r="G91" s="50"/>
      <c r="H91" s="50"/>
      <c r="I91" s="50"/>
      <c r="J91" s="50"/>
      <c r="K91" s="50"/>
      <c r="L91" s="50"/>
    </row>
    <row r="92" spans="1:12" s="53" customFormat="1">
      <c r="A92" s="66"/>
      <c r="F92" s="50"/>
      <c r="G92" s="50"/>
      <c r="H92" s="50"/>
      <c r="I92" s="50"/>
      <c r="J92" s="50"/>
      <c r="K92" s="50"/>
      <c r="L92" s="50"/>
    </row>
    <row r="93" spans="1:12" s="53" customFormat="1">
      <c r="A93" s="66"/>
      <c r="F93" s="50"/>
      <c r="G93" s="50"/>
      <c r="H93" s="50"/>
      <c r="I93" s="50"/>
      <c r="J93" s="50"/>
      <c r="K93" s="50"/>
      <c r="L93" s="50"/>
    </row>
    <row r="94" spans="1:12" s="53" customFormat="1">
      <c r="A94" s="66"/>
      <c r="F94" s="50"/>
      <c r="G94" s="50"/>
      <c r="H94" s="50"/>
      <c r="I94" s="50"/>
      <c r="J94" s="50"/>
      <c r="K94" s="50"/>
      <c r="L94" s="50"/>
    </row>
    <row r="95" spans="1:12" s="53" customFormat="1">
      <c r="A95" s="66"/>
      <c r="F95" s="50"/>
      <c r="G95" s="50"/>
      <c r="H95" s="50"/>
      <c r="I95" s="50"/>
      <c r="J95" s="50"/>
      <c r="K95" s="50"/>
      <c r="L95" s="50"/>
    </row>
    <row r="96" spans="1:12" s="53" customFormat="1">
      <c r="A96" s="66"/>
      <c r="F96" s="50"/>
      <c r="G96" s="50"/>
      <c r="H96" s="50"/>
      <c r="I96" s="50"/>
      <c r="J96" s="50"/>
      <c r="K96" s="50"/>
      <c r="L96" s="50"/>
    </row>
    <row r="97" spans="1:12" s="53" customFormat="1">
      <c r="A97" s="66"/>
      <c r="F97" s="50"/>
      <c r="G97" s="50"/>
      <c r="H97" s="50"/>
      <c r="I97" s="50"/>
      <c r="J97" s="50"/>
      <c r="K97" s="50"/>
      <c r="L97" s="50"/>
    </row>
    <row r="98" spans="1:12" s="53" customFormat="1">
      <c r="A98" s="66"/>
      <c r="F98" s="50"/>
      <c r="G98" s="50"/>
      <c r="H98" s="50"/>
      <c r="I98" s="50"/>
      <c r="J98" s="50"/>
      <c r="K98" s="50"/>
      <c r="L98" s="50"/>
    </row>
    <row r="99" spans="1:12" s="53" customFormat="1">
      <c r="A99" s="66"/>
      <c r="F99" s="50"/>
      <c r="G99" s="50"/>
      <c r="H99" s="50"/>
      <c r="I99" s="50"/>
      <c r="J99" s="50"/>
      <c r="K99" s="50"/>
      <c r="L99" s="50"/>
    </row>
    <row r="100" spans="1:12" s="53" customFormat="1">
      <c r="A100" s="66"/>
      <c r="F100" s="50"/>
      <c r="G100" s="50"/>
      <c r="H100" s="50"/>
      <c r="I100" s="50"/>
      <c r="J100" s="50"/>
      <c r="K100" s="50"/>
      <c r="L100" s="50"/>
    </row>
    <row r="101" spans="1:12" s="53" customFormat="1">
      <c r="A101" s="66"/>
      <c r="F101" s="50"/>
      <c r="G101" s="50"/>
      <c r="H101" s="50"/>
      <c r="I101" s="50"/>
      <c r="J101" s="50"/>
      <c r="K101" s="50"/>
      <c r="L101" s="50"/>
    </row>
    <row r="102" spans="1:12" s="53" customFormat="1">
      <c r="A102" s="66"/>
      <c r="F102" s="50"/>
      <c r="G102" s="50"/>
      <c r="H102" s="50"/>
      <c r="I102" s="50"/>
      <c r="J102" s="50"/>
      <c r="K102" s="50"/>
      <c r="L102" s="50"/>
    </row>
    <row r="103" spans="1:12" s="53" customFormat="1">
      <c r="A103" s="66"/>
      <c r="F103" s="50"/>
      <c r="G103" s="50"/>
      <c r="H103" s="50"/>
      <c r="I103" s="50"/>
      <c r="J103" s="50"/>
      <c r="K103" s="50"/>
      <c r="L103" s="50"/>
    </row>
    <row r="104" spans="1:12" s="53" customFormat="1">
      <c r="A104" s="66"/>
      <c r="F104" s="50"/>
      <c r="G104" s="50"/>
      <c r="H104" s="50"/>
      <c r="I104" s="50"/>
      <c r="J104" s="50"/>
      <c r="K104" s="50"/>
      <c r="L104" s="50"/>
    </row>
    <row r="105" spans="1:12" s="53" customFormat="1">
      <c r="A105" s="66"/>
      <c r="F105" s="50"/>
      <c r="G105" s="50"/>
      <c r="H105" s="50"/>
      <c r="I105" s="50"/>
      <c r="J105" s="50"/>
      <c r="K105" s="50"/>
      <c r="L105" s="50"/>
    </row>
    <row r="106" spans="1:12" s="53" customFormat="1">
      <c r="A106" s="66"/>
      <c r="F106" s="50"/>
      <c r="G106" s="50"/>
      <c r="H106" s="50"/>
      <c r="I106" s="50"/>
      <c r="J106" s="50"/>
      <c r="K106" s="50"/>
      <c r="L106" s="50"/>
    </row>
    <row r="107" spans="1:12" s="53" customFormat="1">
      <c r="A107" s="66"/>
      <c r="F107" s="50"/>
      <c r="G107" s="50"/>
      <c r="H107" s="50"/>
      <c r="I107" s="50"/>
      <c r="J107" s="50"/>
      <c r="K107" s="50"/>
      <c r="L107" s="50"/>
    </row>
    <row r="108" spans="1:12" s="53" customFormat="1">
      <c r="A108" s="66"/>
      <c r="F108" s="50"/>
      <c r="G108" s="50"/>
      <c r="H108" s="50"/>
      <c r="I108" s="50"/>
      <c r="J108" s="50"/>
      <c r="K108" s="50"/>
      <c r="L108" s="50"/>
    </row>
    <row r="109" spans="1:12" s="53" customFormat="1">
      <c r="A109" s="66"/>
      <c r="F109" s="50"/>
      <c r="G109" s="50"/>
      <c r="H109" s="50"/>
      <c r="I109" s="50"/>
      <c r="J109" s="50"/>
      <c r="K109" s="50"/>
      <c r="L109" s="50"/>
    </row>
    <row r="110" spans="1:12" s="53" customFormat="1">
      <c r="A110" s="66"/>
      <c r="F110" s="50"/>
      <c r="G110" s="50"/>
      <c r="H110" s="50"/>
      <c r="I110" s="50"/>
      <c r="J110" s="50"/>
      <c r="K110" s="50"/>
      <c r="L110" s="50"/>
    </row>
    <row r="111" spans="1:12" s="53" customFormat="1">
      <c r="A111" s="66"/>
      <c r="F111" s="50"/>
      <c r="G111" s="50"/>
      <c r="H111" s="50"/>
      <c r="I111" s="50"/>
      <c r="J111" s="50"/>
      <c r="K111" s="50"/>
      <c r="L111" s="50"/>
    </row>
    <row r="112" spans="1:12" s="53" customFormat="1">
      <c r="A112" s="66"/>
      <c r="F112" s="50"/>
      <c r="G112" s="50"/>
      <c r="H112" s="50"/>
      <c r="I112" s="50"/>
      <c r="J112" s="50"/>
      <c r="K112" s="50"/>
      <c r="L112" s="50"/>
    </row>
    <row r="113" spans="1:12" s="53" customFormat="1">
      <c r="A113" s="66"/>
      <c r="F113" s="50"/>
      <c r="G113" s="50"/>
      <c r="H113" s="50"/>
      <c r="I113" s="50"/>
      <c r="J113" s="50"/>
      <c r="K113" s="50"/>
      <c r="L113" s="50"/>
    </row>
    <row r="114" spans="1:12" s="53" customFormat="1">
      <c r="A114" s="66"/>
      <c r="F114" s="50"/>
      <c r="G114" s="50"/>
      <c r="H114" s="50"/>
      <c r="I114" s="50"/>
      <c r="J114" s="50"/>
      <c r="K114" s="50"/>
      <c r="L114" s="50"/>
    </row>
    <row r="115" spans="1:12" s="53" customFormat="1">
      <c r="A115" s="66"/>
      <c r="F115" s="50"/>
      <c r="G115" s="50"/>
      <c r="H115" s="50"/>
      <c r="I115" s="50"/>
      <c r="J115" s="50"/>
      <c r="K115" s="50"/>
      <c r="L115" s="50"/>
    </row>
    <row r="116" spans="1:12" s="53" customFormat="1">
      <c r="A116" s="66"/>
      <c r="F116" s="50"/>
      <c r="G116" s="50"/>
      <c r="H116" s="50"/>
      <c r="I116" s="50"/>
      <c r="J116" s="50"/>
      <c r="K116" s="50"/>
      <c r="L116" s="50"/>
    </row>
    <row r="117" spans="1:12" s="53" customFormat="1">
      <c r="A117" s="66"/>
      <c r="F117" s="50"/>
      <c r="G117" s="50"/>
      <c r="H117" s="50"/>
      <c r="I117" s="50"/>
      <c r="J117" s="50"/>
      <c r="K117" s="50"/>
      <c r="L117" s="50"/>
    </row>
    <row r="118" spans="1:12" s="53" customFormat="1">
      <c r="A118" s="66"/>
      <c r="F118" s="50"/>
      <c r="G118" s="50"/>
      <c r="H118" s="50"/>
      <c r="I118" s="50"/>
      <c r="J118" s="50"/>
      <c r="K118" s="50"/>
      <c r="L118" s="50"/>
    </row>
    <row r="119" spans="1:12" s="53" customFormat="1">
      <c r="A119" s="66"/>
      <c r="F119" s="50"/>
      <c r="G119" s="50"/>
      <c r="H119" s="50"/>
      <c r="I119" s="50"/>
      <c r="J119" s="50"/>
      <c r="K119" s="50"/>
      <c r="L119" s="50"/>
    </row>
    <row r="120" spans="1:12" s="53" customFormat="1">
      <c r="A120" s="66"/>
      <c r="F120" s="50"/>
      <c r="G120" s="50"/>
      <c r="H120" s="50"/>
      <c r="I120" s="50"/>
      <c r="J120" s="50"/>
      <c r="K120" s="50"/>
      <c r="L120" s="50"/>
    </row>
    <row r="121" spans="1:12" s="53" customFormat="1">
      <c r="A121" s="66"/>
      <c r="F121" s="50"/>
      <c r="G121" s="50"/>
      <c r="H121" s="50"/>
      <c r="I121" s="50"/>
      <c r="J121" s="50"/>
      <c r="K121" s="50"/>
      <c r="L121" s="50"/>
    </row>
    <row r="122" spans="1:12" s="53" customFormat="1">
      <c r="A122" s="66"/>
      <c r="F122" s="50"/>
      <c r="G122" s="50"/>
      <c r="H122" s="50"/>
      <c r="I122" s="50"/>
      <c r="J122" s="50"/>
      <c r="K122" s="50"/>
      <c r="L122" s="50"/>
    </row>
    <row r="123" spans="1:12" s="53" customFormat="1">
      <c r="A123" s="66"/>
      <c r="F123" s="50"/>
      <c r="G123" s="50"/>
      <c r="H123" s="50"/>
      <c r="I123" s="50"/>
      <c r="J123" s="50"/>
      <c r="K123" s="50"/>
      <c r="L123" s="50"/>
    </row>
    <row r="124" spans="1:12" s="53" customFormat="1">
      <c r="A124" s="66"/>
      <c r="F124" s="50"/>
      <c r="G124" s="50"/>
      <c r="H124" s="50"/>
      <c r="I124" s="50"/>
      <c r="J124" s="50"/>
      <c r="K124" s="50"/>
      <c r="L124" s="50"/>
    </row>
    <row r="125" spans="1:12" s="53" customFormat="1">
      <c r="A125" s="66"/>
      <c r="F125" s="50"/>
      <c r="G125" s="50"/>
      <c r="H125" s="50"/>
      <c r="I125" s="50"/>
      <c r="J125" s="50"/>
      <c r="K125" s="50"/>
      <c r="L125" s="50"/>
    </row>
    <row r="126" spans="1:12" s="53" customFormat="1">
      <c r="A126" s="66"/>
      <c r="F126" s="50"/>
      <c r="G126" s="50"/>
      <c r="H126" s="50"/>
      <c r="I126" s="50"/>
      <c r="J126" s="50"/>
      <c r="K126" s="50"/>
      <c r="L126" s="50"/>
    </row>
    <row r="127" spans="1:12" s="53" customFormat="1">
      <c r="A127" s="66"/>
      <c r="F127" s="50"/>
      <c r="G127" s="50"/>
      <c r="H127" s="50"/>
      <c r="I127" s="50"/>
      <c r="J127" s="50"/>
      <c r="K127" s="50"/>
      <c r="L127" s="50"/>
    </row>
    <row r="128" spans="1:12" s="53" customFormat="1">
      <c r="A128" s="66"/>
      <c r="F128" s="50"/>
      <c r="G128" s="50"/>
      <c r="H128" s="50"/>
      <c r="I128" s="50"/>
      <c r="J128" s="50"/>
      <c r="K128" s="50"/>
      <c r="L128" s="50"/>
    </row>
    <row r="129" spans="1:12" s="53" customFormat="1">
      <c r="A129" s="66"/>
      <c r="F129" s="50"/>
      <c r="G129" s="50"/>
      <c r="H129" s="50"/>
      <c r="I129" s="50"/>
      <c r="J129" s="50"/>
      <c r="K129" s="50"/>
      <c r="L129" s="50"/>
    </row>
    <row r="130" spans="1:12" s="53" customFormat="1">
      <c r="A130" s="66"/>
      <c r="F130" s="50"/>
      <c r="G130" s="50"/>
      <c r="H130" s="50"/>
      <c r="I130" s="50"/>
      <c r="J130" s="50"/>
      <c r="K130" s="50"/>
      <c r="L130" s="50"/>
    </row>
    <row r="131" spans="1:12" s="53" customFormat="1">
      <c r="A131" s="66"/>
      <c r="F131" s="50"/>
      <c r="G131" s="50"/>
      <c r="H131" s="50"/>
      <c r="I131" s="50"/>
      <c r="J131" s="50"/>
      <c r="K131" s="50"/>
      <c r="L131" s="50"/>
    </row>
    <row r="132" spans="1:12" s="53" customFormat="1">
      <c r="A132" s="66"/>
      <c r="F132" s="50"/>
      <c r="G132" s="50"/>
      <c r="H132" s="50"/>
      <c r="I132" s="50"/>
      <c r="J132" s="50"/>
      <c r="K132" s="50"/>
      <c r="L132" s="50"/>
    </row>
    <row r="133" spans="1:12" s="53" customFormat="1">
      <c r="A133" s="66"/>
      <c r="F133" s="50"/>
      <c r="G133" s="50"/>
      <c r="H133" s="50"/>
      <c r="I133" s="50"/>
      <c r="J133" s="50"/>
      <c r="K133" s="50"/>
      <c r="L133" s="50"/>
    </row>
    <row r="134" spans="1:12" s="53" customFormat="1">
      <c r="A134" s="66"/>
      <c r="F134" s="50"/>
      <c r="G134" s="50"/>
      <c r="H134" s="50"/>
      <c r="I134" s="50"/>
      <c r="J134" s="50"/>
      <c r="K134" s="50"/>
      <c r="L134" s="50"/>
    </row>
    <row r="135" spans="1:12" s="53" customFormat="1">
      <c r="A135" s="66"/>
      <c r="F135" s="50"/>
      <c r="G135" s="50"/>
      <c r="H135" s="50"/>
      <c r="I135" s="50"/>
      <c r="J135" s="50"/>
      <c r="K135" s="50"/>
      <c r="L135" s="50"/>
    </row>
    <row r="136" spans="1:12" s="53" customFormat="1">
      <c r="A136" s="66"/>
      <c r="F136" s="50"/>
      <c r="G136" s="50"/>
      <c r="H136" s="50"/>
      <c r="I136" s="50"/>
      <c r="J136" s="50"/>
      <c r="K136" s="50"/>
      <c r="L136" s="50"/>
    </row>
    <row r="137" spans="1:12" s="53" customFormat="1">
      <c r="A137" s="66"/>
      <c r="F137" s="50"/>
      <c r="G137" s="50"/>
      <c r="H137" s="50"/>
      <c r="I137" s="50"/>
      <c r="J137" s="50"/>
      <c r="K137" s="50"/>
      <c r="L137" s="50"/>
    </row>
    <row r="138" spans="1:12" s="53" customFormat="1">
      <c r="A138" s="66"/>
      <c r="F138" s="50"/>
      <c r="G138" s="50"/>
      <c r="H138" s="50"/>
      <c r="I138" s="50"/>
      <c r="J138" s="50"/>
      <c r="K138" s="50"/>
      <c r="L138" s="50"/>
    </row>
    <row r="139" spans="1:12" s="53" customFormat="1">
      <c r="A139" s="66"/>
      <c r="F139" s="50"/>
      <c r="G139" s="50"/>
      <c r="H139" s="50"/>
      <c r="I139" s="50"/>
      <c r="J139" s="50"/>
      <c r="K139" s="50"/>
      <c r="L139" s="50"/>
    </row>
    <row r="140" spans="1:12" s="53" customFormat="1">
      <c r="A140" s="66"/>
      <c r="F140" s="50"/>
      <c r="G140" s="50"/>
      <c r="H140" s="50"/>
      <c r="I140" s="50"/>
      <c r="J140" s="50"/>
      <c r="K140" s="50"/>
      <c r="L140" s="50"/>
    </row>
    <row r="141" spans="1:12" s="53" customFormat="1">
      <c r="A141" s="66"/>
      <c r="F141" s="50"/>
      <c r="G141" s="50"/>
      <c r="H141" s="50"/>
      <c r="I141" s="50"/>
      <c r="J141" s="50"/>
      <c r="K141" s="50"/>
      <c r="L141" s="50"/>
    </row>
    <row r="142" spans="1:12" s="53" customFormat="1">
      <c r="A142" s="66"/>
      <c r="F142" s="50"/>
      <c r="G142" s="50"/>
      <c r="H142" s="50"/>
      <c r="I142" s="50"/>
      <c r="J142" s="50"/>
      <c r="K142" s="50"/>
      <c r="L142" s="50"/>
    </row>
    <row r="143" spans="1:12" s="53" customFormat="1">
      <c r="A143" s="66"/>
      <c r="F143" s="50"/>
      <c r="G143" s="50"/>
      <c r="H143" s="50"/>
      <c r="I143" s="50"/>
      <c r="J143" s="50"/>
      <c r="K143" s="50"/>
      <c r="L143" s="50"/>
    </row>
    <row r="144" spans="1:12" s="53" customFormat="1">
      <c r="A144" s="66"/>
      <c r="F144" s="50"/>
      <c r="G144" s="50"/>
      <c r="H144" s="50"/>
      <c r="I144" s="50"/>
      <c r="J144" s="50"/>
      <c r="K144" s="50"/>
      <c r="L144" s="50"/>
    </row>
    <row r="145" spans="1:12" s="53" customFormat="1">
      <c r="A145" s="66"/>
      <c r="F145" s="50"/>
      <c r="G145" s="50"/>
      <c r="H145" s="50"/>
      <c r="I145" s="50"/>
      <c r="J145" s="50"/>
      <c r="K145" s="50"/>
      <c r="L145" s="50"/>
    </row>
    <row r="146" spans="1:12" s="53" customFormat="1">
      <c r="A146" s="66"/>
      <c r="F146" s="50"/>
      <c r="G146" s="50"/>
      <c r="H146" s="50"/>
      <c r="I146" s="50"/>
      <c r="J146" s="50"/>
      <c r="K146" s="50"/>
      <c r="L146" s="50"/>
    </row>
    <row r="147" spans="1:12" s="53" customFormat="1">
      <c r="A147" s="66"/>
      <c r="F147" s="50"/>
      <c r="G147" s="50"/>
      <c r="H147" s="50"/>
      <c r="I147" s="50"/>
      <c r="J147" s="50"/>
      <c r="K147" s="50"/>
      <c r="L147" s="50"/>
    </row>
    <row r="148" spans="1:12" s="53" customFormat="1">
      <c r="A148" s="66"/>
      <c r="F148" s="50"/>
      <c r="G148" s="50"/>
      <c r="H148" s="50"/>
      <c r="I148" s="50"/>
      <c r="J148" s="50"/>
      <c r="K148" s="50"/>
      <c r="L148" s="50"/>
    </row>
    <row r="149" spans="1:12" s="53" customFormat="1">
      <c r="A149" s="66"/>
      <c r="F149" s="50"/>
      <c r="G149" s="50"/>
      <c r="H149" s="50"/>
      <c r="I149" s="50"/>
      <c r="J149" s="50"/>
      <c r="K149" s="50"/>
      <c r="L149" s="50"/>
    </row>
    <row r="150" spans="1:12" s="53" customFormat="1">
      <c r="A150" s="66"/>
      <c r="F150" s="50"/>
      <c r="G150" s="50"/>
      <c r="H150" s="50"/>
      <c r="I150" s="50"/>
      <c r="J150" s="50"/>
      <c r="K150" s="50"/>
      <c r="L150" s="50"/>
    </row>
    <row r="151" spans="1:12" s="53" customFormat="1">
      <c r="A151" s="66"/>
      <c r="F151" s="50"/>
      <c r="G151" s="50"/>
      <c r="H151" s="50"/>
      <c r="I151" s="50"/>
      <c r="J151" s="50"/>
      <c r="K151" s="50"/>
      <c r="L151" s="50"/>
    </row>
    <row r="152" spans="1:12" s="53" customFormat="1">
      <c r="A152" s="66"/>
      <c r="F152" s="50"/>
      <c r="G152" s="50"/>
      <c r="H152" s="50"/>
      <c r="I152" s="50"/>
      <c r="J152" s="50"/>
      <c r="K152" s="50"/>
      <c r="L152" s="50"/>
    </row>
    <row r="153" spans="1:12" s="53" customFormat="1">
      <c r="A153" s="66"/>
      <c r="F153" s="50"/>
      <c r="G153" s="50"/>
      <c r="H153" s="50"/>
      <c r="I153" s="50"/>
      <c r="J153" s="50"/>
      <c r="K153" s="50"/>
      <c r="L153" s="50"/>
    </row>
    <row r="154" spans="1:12" s="53" customFormat="1">
      <c r="A154" s="66"/>
      <c r="F154" s="50"/>
      <c r="G154" s="50"/>
      <c r="H154" s="50"/>
      <c r="I154" s="50"/>
      <c r="J154" s="50"/>
      <c r="K154" s="50"/>
      <c r="L154" s="50"/>
    </row>
    <row r="155" spans="1:12" s="53" customFormat="1">
      <c r="A155" s="66"/>
      <c r="F155" s="50"/>
      <c r="G155" s="50"/>
      <c r="H155" s="50"/>
      <c r="I155" s="50"/>
      <c r="J155" s="50"/>
      <c r="K155" s="50"/>
      <c r="L155" s="50"/>
    </row>
    <row r="156" spans="1:12" s="53" customFormat="1">
      <c r="A156" s="66"/>
      <c r="F156" s="50"/>
      <c r="G156" s="50"/>
      <c r="H156" s="50"/>
      <c r="I156" s="50"/>
      <c r="J156" s="50"/>
      <c r="K156" s="50"/>
      <c r="L156" s="50"/>
    </row>
    <row r="157" spans="1:12" s="53" customFormat="1">
      <c r="A157" s="66"/>
      <c r="F157" s="50"/>
      <c r="G157" s="50"/>
      <c r="H157" s="50"/>
      <c r="I157" s="50"/>
      <c r="J157" s="50"/>
      <c r="K157" s="50"/>
      <c r="L157" s="50"/>
    </row>
    <row r="158" spans="1:12" s="53" customFormat="1">
      <c r="A158" s="66"/>
      <c r="F158" s="50"/>
      <c r="G158" s="50"/>
      <c r="H158" s="50"/>
      <c r="I158" s="50"/>
      <c r="J158" s="50"/>
      <c r="K158" s="50"/>
      <c r="L158" s="50"/>
    </row>
    <row r="159" spans="1:12" s="53" customFormat="1">
      <c r="A159" s="66"/>
      <c r="F159" s="50"/>
      <c r="G159" s="50"/>
      <c r="H159" s="50"/>
      <c r="I159" s="50"/>
      <c r="J159" s="50"/>
      <c r="K159" s="50"/>
      <c r="L159" s="50"/>
    </row>
    <row r="160" spans="1:12" s="53" customFormat="1">
      <c r="A160" s="66"/>
      <c r="F160" s="50"/>
      <c r="G160" s="50"/>
      <c r="H160" s="50"/>
      <c r="I160" s="50"/>
      <c r="J160" s="50"/>
      <c r="K160" s="50"/>
      <c r="L160" s="50"/>
    </row>
    <row r="161" spans="1:12" s="53" customFormat="1">
      <c r="A161" s="66"/>
      <c r="F161" s="50"/>
      <c r="G161" s="50"/>
      <c r="H161" s="50"/>
      <c r="I161" s="50"/>
      <c r="J161" s="50"/>
      <c r="K161" s="50"/>
      <c r="L161" s="50"/>
    </row>
    <row r="162" spans="1:12" s="53" customFormat="1">
      <c r="A162" s="66"/>
      <c r="F162" s="50"/>
      <c r="G162" s="50"/>
      <c r="H162" s="50"/>
      <c r="I162" s="50"/>
      <c r="J162" s="50"/>
      <c r="K162" s="50"/>
      <c r="L162" s="50"/>
    </row>
    <row r="163" spans="1:12" s="53" customFormat="1">
      <c r="A163" s="66"/>
      <c r="F163" s="50"/>
      <c r="G163" s="50"/>
      <c r="H163" s="50"/>
      <c r="I163" s="50"/>
      <c r="J163" s="50"/>
      <c r="K163" s="50"/>
      <c r="L163" s="50"/>
    </row>
    <row r="164" spans="1:12" s="53" customFormat="1">
      <c r="A164" s="66"/>
      <c r="F164" s="50"/>
      <c r="G164" s="50"/>
      <c r="H164" s="50"/>
      <c r="I164" s="50"/>
      <c r="J164" s="50"/>
      <c r="K164" s="50"/>
      <c r="L164" s="50"/>
    </row>
    <row r="165" spans="1:12" s="53" customFormat="1">
      <c r="A165" s="66"/>
      <c r="F165" s="50"/>
      <c r="G165" s="50"/>
      <c r="H165" s="50"/>
      <c r="I165" s="50"/>
      <c r="J165" s="50"/>
      <c r="K165" s="50"/>
      <c r="L165" s="50"/>
    </row>
    <row r="166" spans="1:12" s="53" customFormat="1">
      <c r="A166" s="66"/>
      <c r="F166" s="50"/>
      <c r="G166" s="50"/>
      <c r="H166" s="50"/>
      <c r="I166" s="50"/>
      <c r="J166" s="50"/>
      <c r="K166" s="50"/>
      <c r="L166" s="50"/>
    </row>
    <row r="167" spans="1:12" s="53" customFormat="1">
      <c r="A167" s="66"/>
      <c r="F167" s="50"/>
      <c r="G167" s="50"/>
      <c r="H167" s="50"/>
      <c r="I167" s="50"/>
      <c r="J167" s="50"/>
      <c r="K167" s="50"/>
      <c r="L167" s="50"/>
    </row>
    <row r="168" spans="1:12" s="53" customFormat="1">
      <c r="A168" s="66"/>
      <c r="F168" s="50"/>
      <c r="G168" s="50"/>
      <c r="H168" s="50"/>
      <c r="I168" s="50"/>
      <c r="J168" s="50"/>
      <c r="K168" s="50"/>
      <c r="L168" s="50"/>
    </row>
    <row r="169" spans="1:12" s="53" customFormat="1">
      <c r="A169" s="66"/>
      <c r="F169" s="50"/>
      <c r="G169" s="50"/>
      <c r="H169" s="50"/>
      <c r="I169" s="50"/>
      <c r="J169" s="50"/>
      <c r="K169" s="50"/>
      <c r="L169" s="50"/>
    </row>
    <row r="170" spans="1:12" s="53" customFormat="1">
      <c r="A170" s="66"/>
      <c r="F170" s="50"/>
      <c r="G170" s="50"/>
      <c r="H170" s="50"/>
      <c r="I170" s="50"/>
      <c r="J170" s="50"/>
      <c r="K170" s="50"/>
      <c r="L170" s="50"/>
    </row>
    <row r="171" spans="1:12" s="53" customFormat="1">
      <c r="A171" s="66"/>
      <c r="F171" s="50"/>
      <c r="G171" s="50"/>
      <c r="H171" s="50"/>
      <c r="I171" s="50"/>
      <c r="J171" s="50"/>
      <c r="K171" s="50"/>
      <c r="L171" s="50"/>
    </row>
    <row r="172" spans="1:12" s="53" customFormat="1">
      <c r="A172" s="66"/>
      <c r="F172" s="50"/>
      <c r="G172" s="50"/>
      <c r="H172" s="50"/>
      <c r="I172" s="50"/>
      <c r="J172" s="50"/>
      <c r="K172" s="50"/>
      <c r="L172" s="50"/>
    </row>
    <row r="173" spans="1:12" s="53" customFormat="1">
      <c r="A173" s="66"/>
      <c r="F173" s="50"/>
      <c r="G173" s="50"/>
      <c r="H173" s="50"/>
      <c r="I173" s="50"/>
      <c r="J173" s="50"/>
      <c r="K173" s="50"/>
      <c r="L173" s="50"/>
    </row>
    <row r="174" spans="1:12" s="53" customFormat="1">
      <c r="A174" s="66"/>
      <c r="F174" s="50"/>
      <c r="G174" s="50"/>
      <c r="H174" s="50"/>
      <c r="I174" s="50"/>
      <c r="J174" s="50"/>
      <c r="K174" s="50"/>
      <c r="L174" s="50"/>
    </row>
    <row r="175" spans="1:12" s="53" customFormat="1">
      <c r="A175" s="66"/>
      <c r="F175" s="50"/>
      <c r="G175" s="50"/>
      <c r="H175" s="50"/>
      <c r="I175" s="50"/>
      <c r="J175" s="50"/>
      <c r="K175" s="50"/>
      <c r="L175" s="50"/>
    </row>
    <row r="176" spans="1:12" s="53" customFormat="1">
      <c r="A176" s="66"/>
      <c r="F176" s="50"/>
      <c r="G176" s="50"/>
      <c r="H176" s="50"/>
      <c r="I176" s="50"/>
      <c r="J176" s="50"/>
      <c r="K176" s="50"/>
      <c r="L176" s="50"/>
    </row>
    <row r="177" spans="1:12" s="53" customFormat="1">
      <c r="A177" s="66"/>
      <c r="F177" s="50"/>
      <c r="G177" s="50"/>
      <c r="H177" s="50"/>
      <c r="I177" s="50"/>
      <c r="J177" s="50"/>
      <c r="K177" s="50"/>
      <c r="L177" s="50"/>
    </row>
    <row r="178" spans="1:12" s="53" customFormat="1">
      <c r="A178" s="66"/>
      <c r="F178" s="50"/>
      <c r="G178" s="50"/>
      <c r="H178" s="50"/>
      <c r="I178" s="50"/>
      <c r="J178" s="50"/>
      <c r="K178" s="50"/>
      <c r="L178" s="50"/>
    </row>
    <row r="179" spans="1:12" s="53" customFormat="1">
      <c r="A179" s="66"/>
      <c r="F179" s="50"/>
      <c r="G179" s="50"/>
      <c r="H179" s="50"/>
      <c r="I179" s="50"/>
      <c r="J179" s="50"/>
      <c r="K179" s="50"/>
      <c r="L179" s="50"/>
    </row>
    <row r="180" spans="1:12" s="53" customFormat="1">
      <c r="A180" s="66"/>
      <c r="F180" s="50"/>
      <c r="G180" s="50"/>
      <c r="H180" s="50"/>
      <c r="I180" s="50"/>
      <c r="J180" s="50"/>
      <c r="K180" s="50"/>
      <c r="L180" s="50"/>
    </row>
    <row r="181" spans="1:12" s="53" customFormat="1">
      <c r="A181" s="66"/>
      <c r="F181" s="50"/>
      <c r="G181" s="50"/>
      <c r="H181" s="50"/>
      <c r="I181" s="50"/>
      <c r="J181" s="50"/>
      <c r="K181" s="50"/>
      <c r="L181" s="50"/>
    </row>
    <row r="182" spans="1:12" s="53" customFormat="1">
      <c r="A182" s="66"/>
      <c r="F182" s="50"/>
      <c r="G182" s="50"/>
      <c r="H182" s="50"/>
      <c r="I182" s="50"/>
      <c r="J182" s="50"/>
      <c r="K182" s="50"/>
      <c r="L182" s="50"/>
    </row>
    <row r="183" spans="1:12" s="53" customFormat="1">
      <c r="A183" s="66"/>
      <c r="F183" s="50"/>
      <c r="G183" s="50"/>
      <c r="H183" s="50"/>
      <c r="I183" s="50"/>
      <c r="J183" s="50"/>
      <c r="K183" s="50"/>
      <c r="L183" s="50"/>
    </row>
    <row r="184" spans="1:12" s="53" customFormat="1">
      <c r="A184" s="66"/>
      <c r="F184" s="50"/>
      <c r="G184" s="50"/>
      <c r="H184" s="50"/>
      <c r="I184" s="50"/>
      <c r="J184" s="50"/>
      <c r="K184" s="50"/>
      <c r="L184" s="50"/>
    </row>
    <row r="185" spans="1:12" s="53" customFormat="1">
      <c r="A185" s="66"/>
      <c r="F185" s="50"/>
      <c r="G185" s="50"/>
      <c r="H185" s="50"/>
      <c r="I185" s="50"/>
      <c r="J185" s="50"/>
      <c r="K185" s="50"/>
      <c r="L185" s="50"/>
    </row>
    <row r="186" spans="1:12" s="53" customFormat="1">
      <c r="A186" s="66"/>
      <c r="F186" s="50"/>
      <c r="G186" s="50"/>
      <c r="H186" s="50"/>
      <c r="I186" s="50"/>
      <c r="J186" s="50"/>
      <c r="K186" s="50"/>
      <c r="L186" s="50"/>
    </row>
    <row r="187" spans="1:12" s="53" customFormat="1">
      <c r="A187" s="66"/>
      <c r="F187" s="50"/>
      <c r="G187" s="50"/>
      <c r="H187" s="50"/>
      <c r="I187" s="50"/>
      <c r="J187" s="50"/>
      <c r="K187" s="50"/>
      <c r="L187" s="50"/>
    </row>
    <row r="188" spans="1:12" s="53" customFormat="1">
      <c r="A188" s="66"/>
      <c r="F188" s="50"/>
      <c r="G188" s="50"/>
      <c r="H188" s="50"/>
      <c r="I188" s="50"/>
      <c r="J188" s="50"/>
      <c r="K188" s="50"/>
      <c r="L188" s="50"/>
    </row>
    <row r="189" spans="1:12" s="53" customFormat="1">
      <c r="A189" s="66"/>
      <c r="F189" s="50"/>
      <c r="G189" s="50"/>
      <c r="H189" s="50"/>
      <c r="I189" s="50"/>
      <c r="J189" s="50"/>
      <c r="K189" s="50"/>
      <c r="L189" s="50"/>
    </row>
    <row r="190" spans="1:12" s="53" customFormat="1">
      <c r="A190" s="66"/>
      <c r="F190" s="50"/>
      <c r="G190" s="50"/>
      <c r="H190" s="50"/>
      <c r="I190" s="50"/>
      <c r="J190" s="50"/>
      <c r="K190" s="50"/>
      <c r="L190" s="50"/>
    </row>
    <row r="191" spans="1:12" s="53" customFormat="1">
      <c r="A191" s="66"/>
      <c r="F191" s="50"/>
      <c r="G191" s="50"/>
      <c r="H191" s="50"/>
      <c r="I191" s="50"/>
      <c r="J191" s="50"/>
      <c r="K191" s="50"/>
      <c r="L191" s="50"/>
    </row>
    <row r="192" spans="1:12" s="53" customFormat="1">
      <c r="A192" s="66"/>
      <c r="F192" s="50"/>
      <c r="G192" s="50"/>
      <c r="H192" s="50"/>
      <c r="I192" s="50"/>
      <c r="J192" s="50"/>
      <c r="K192" s="50"/>
      <c r="L192" s="50"/>
    </row>
    <row r="193" spans="1:12" s="53" customFormat="1">
      <c r="A193" s="66"/>
      <c r="F193" s="50"/>
      <c r="G193" s="50"/>
      <c r="H193" s="50"/>
      <c r="I193" s="50"/>
      <c r="J193" s="50"/>
      <c r="K193" s="50"/>
      <c r="L193" s="50"/>
    </row>
    <row r="194" spans="1:12" s="53" customFormat="1">
      <c r="A194" s="66"/>
      <c r="F194" s="50"/>
      <c r="G194" s="50"/>
      <c r="H194" s="50"/>
      <c r="I194" s="50"/>
      <c r="J194" s="50"/>
      <c r="K194" s="50"/>
      <c r="L194" s="50"/>
    </row>
    <row r="195" spans="1:12" s="53" customFormat="1">
      <c r="A195" s="66"/>
      <c r="F195" s="50"/>
      <c r="G195" s="50"/>
      <c r="H195" s="50"/>
      <c r="I195" s="50"/>
      <c r="J195" s="50"/>
      <c r="K195" s="50"/>
      <c r="L195" s="50"/>
    </row>
    <row r="196" spans="1:12" s="53" customFormat="1">
      <c r="A196" s="66"/>
      <c r="F196" s="50"/>
      <c r="G196" s="50"/>
      <c r="H196" s="50"/>
      <c r="I196" s="50"/>
      <c r="J196" s="50"/>
      <c r="K196" s="50"/>
      <c r="L196" s="50"/>
    </row>
    <row r="197" spans="1:12" s="53" customFormat="1">
      <c r="A197" s="66"/>
      <c r="F197" s="50"/>
      <c r="G197" s="50"/>
      <c r="H197" s="50"/>
      <c r="I197" s="50"/>
      <c r="J197" s="50"/>
      <c r="K197" s="50"/>
      <c r="L197" s="50"/>
    </row>
    <row r="198" spans="1:12" s="53" customFormat="1">
      <c r="A198" s="66"/>
      <c r="F198" s="50"/>
      <c r="G198" s="50"/>
      <c r="H198" s="50"/>
      <c r="I198" s="50"/>
      <c r="J198" s="50"/>
      <c r="K198" s="50"/>
      <c r="L198" s="50"/>
    </row>
  </sheetData>
  <mergeCells count="14">
    <mergeCell ref="A1:J1"/>
    <mergeCell ref="A4:A5"/>
    <mergeCell ref="B4:B5"/>
    <mergeCell ref="C4:C5"/>
    <mergeCell ref="D4:D5"/>
    <mergeCell ref="E4:E5"/>
    <mergeCell ref="F4:F5"/>
    <mergeCell ref="G4:J4"/>
    <mergeCell ref="C48:F48"/>
    <mergeCell ref="H48:J48"/>
    <mergeCell ref="A7:J7"/>
    <mergeCell ref="A21:J21"/>
    <mergeCell ref="C47:F47"/>
    <mergeCell ref="H47:J47"/>
  </mergeCells>
  <phoneticPr fontId="3" type="noConversion"/>
  <pageMargins left="1.1811023622047245" right="0.39370078740157483" top="0.78740157480314965" bottom="0.78740157480314965" header="0.39370078740157483" footer="0.11811023622047245"/>
  <pageSetup paperSize="9" scale="56" fitToHeight="2" orientation="landscape" verticalDpi="300" r:id="rId1"/>
  <headerFooter alignWithMargins="0">
    <oddHeader>&amp;C&amp;"Times New Roman,обычный"&amp;14 
7&amp;R
&amp;"Times New Roman,обычный"&amp;14Продовження додатка 1
Таблиця 2</oddHeader>
  </headerFooter>
  <rowBreaks count="1" manualBreakCount="1">
    <brk id="20" max="9" man="1"/>
  </rowBreaks>
  <ignoredErrors>
    <ignoredError sqref="F10 F2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T119"/>
  <sheetViews>
    <sheetView tabSelected="1" topLeftCell="A7" zoomScale="75" zoomScaleNormal="75" zoomScaleSheetLayoutView="65" workbookViewId="0">
      <selection activeCell="A17" sqref="A17"/>
    </sheetView>
  </sheetViews>
  <sheetFormatPr defaultRowHeight="18.75"/>
  <cols>
    <col min="1" max="1" width="100.140625" style="2" customWidth="1"/>
    <col min="2" max="2" width="15" style="2" customWidth="1"/>
    <col min="3" max="10" width="15.140625" style="2" customWidth="1"/>
    <col min="11" max="15" width="9.140625" style="2"/>
    <col min="16" max="16" width="13.140625" style="2" customWidth="1"/>
    <col min="17" max="16384" width="9.140625" style="2"/>
  </cols>
  <sheetData>
    <row r="1" spans="1:10">
      <c r="A1" s="270" t="s">
        <v>327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ht="48" customHeight="1">
      <c r="A3" s="271" t="s">
        <v>206</v>
      </c>
      <c r="B3" s="258" t="s">
        <v>0</v>
      </c>
      <c r="C3" s="258" t="s">
        <v>25</v>
      </c>
      <c r="D3" s="258" t="s">
        <v>54</v>
      </c>
      <c r="E3" s="258" t="s">
        <v>144</v>
      </c>
      <c r="F3" s="229" t="s">
        <v>15</v>
      </c>
      <c r="G3" s="229" t="s">
        <v>157</v>
      </c>
      <c r="H3" s="229"/>
      <c r="I3" s="229"/>
      <c r="J3" s="229"/>
    </row>
    <row r="4" spans="1:10" ht="38.25" customHeight="1">
      <c r="A4" s="272"/>
      <c r="B4" s="258"/>
      <c r="C4" s="258"/>
      <c r="D4" s="258"/>
      <c r="E4" s="258"/>
      <c r="F4" s="229"/>
      <c r="G4" s="16" t="s">
        <v>158</v>
      </c>
      <c r="H4" s="16" t="s">
        <v>159</v>
      </c>
      <c r="I4" s="16" t="s">
        <v>160</v>
      </c>
      <c r="J4" s="16" t="s">
        <v>62</v>
      </c>
    </row>
    <row r="5" spans="1:10" ht="18" customHeight="1">
      <c r="A5" s="8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</row>
    <row r="6" spans="1:10" s="64" customFormat="1" ht="23.1" customHeight="1">
      <c r="A6" s="152" t="s">
        <v>139</v>
      </c>
      <c r="B6" s="63"/>
      <c r="C6" s="273"/>
      <c r="D6" s="273"/>
      <c r="E6" s="273"/>
      <c r="F6" s="273"/>
      <c r="G6" s="273"/>
      <c r="H6" s="273"/>
      <c r="I6" s="273"/>
      <c r="J6" s="273"/>
    </row>
    <row r="7" spans="1:10" ht="20.100000000000001" customHeight="1">
      <c r="A7" s="138" t="s">
        <v>386</v>
      </c>
      <c r="B7" s="132">
        <v>3000</v>
      </c>
      <c r="C7" s="141">
        <f t="shared" ref="C7:J7" si="0">SUM(C8:C9,C11:C13,C17)</f>
        <v>0</v>
      </c>
      <c r="D7" s="141">
        <f t="shared" si="0"/>
        <v>0</v>
      </c>
      <c r="E7" s="141">
        <f t="shared" si="0"/>
        <v>8216.2000000000007</v>
      </c>
      <c r="F7" s="141">
        <f t="shared" si="0"/>
        <v>11168.6</v>
      </c>
      <c r="G7" s="141">
        <f t="shared" si="0"/>
        <v>2792.2</v>
      </c>
      <c r="H7" s="141">
        <f t="shared" si="0"/>
        <v>2792.2</v>
      </c>
      <c r="I7" s="141">
        <f t="shared" si="0"/>
        <v>2792</v>
      </c>
      <c r="J7" s="141">
        <f t="shared" si="0"/>
        <v>2792.2</v>
      </c>
    </row>
    <row r="8" spans="1:10" ht="18" customHeight="1">
      <c r="A8" s="9" t="s">
        <v>387</v>
      </c>
      <c r="B8" s="154">
        <v>3010</v>
      </c>
      <c r="C8" s="111"/>
      <c r="D8" s="111"/>
      <c r="E8" s="111"/>
      <c r="F8" s="144">
        <f t="shared" ref="F8:F41" si="1">SUM(G8:J8)</f>
        <v>0</v>
      </c>
      <c r="G8" s="111"/>
      <c r="H8" s="111"/>
      <c r="I8" s="111"/>
      <c r="J8" s="111"/>
    </row>
    <row r="9" spans="1:10" ht="18" customHeight="1">
      <c r="A9" s="9" t="s">
        <v>388</v>
      </c>
      <c r="B9" s="154">
        <v>3020</v>
      </c>
      <c r="C9" s="111"/>
      <c r="D9" s="111"/>
      <c r="E9" s="111"/>
      <c r="F9" s="144">
        <f t="shared" si="1"/>
        <v>0</v>
      </c>
      <c r="G9" s="111"/>
      <c r="H9" s="111"/>
      <c r="I9" s="111"/>
      <c r="J9" s="111"/>
    </row>
    <row r="10" spans="1:10" ht="18" customHeight="1">
      <c r="A10" s="9" t="s">
        <v>304</v>
      </c>
      <c r="B10" s="154">
        <v>3030</v>
      </c>
      <c r="C10" s="111"/>
      <c r="D10" s="111"/>
      <c r="E10" s="111"/>
      <c r="F10" s="144">
        <f t="shared" si="1"/>
        <v>0</v>
      </c>
      <c r="G10" s="111"/>
      <c r="H10" s="111"/>
      <c r="I10" s="111"/>
      <c r="J10" s="111"/>
    </row>
    <row r="11" spans="1:10" ht="18" customHeight="1">
      <c r="A11" s="9" t="s">
        <v>539</v>
      </c>
      <c r="B11" s="154">
        <v>3040</v>
      </c>
      <c r="C11" s="111"/>
      <c r="D11" s="111"/>
      <c r="E11" s="111">
        <v>5160.8999999999996</v>
      </c>
      <c r="F11" s="144">
        <f t="shared" si="1"/>
        <v>6824</v>
      </c>
      <c r="G11" s="111">
        <v>1706</v>
      </c>
      <c r="H11" s="111">
        <v>1706</v>
      </c>
      <c r="I11" s="111">
        <v>1706</v>
      </c>
      <c r="J11" s="111">
        <v>1706</v>
      </c>
    </row>
    <row r="12" spans="1:10" ht="18" customHeight="1">
      <c r="A12" s="9" t="s">
        <v>305</v>
      </c>
      <c r="B12" s="154">
        <v>3050</v>
      </c>
      <c r="C12" s="111"/>
      <c r="D12" s="111"/>
      <c r="E12" s="111"/>
      <c r="F12" s="144">
        <f t="shared" si="1"/>
        <v>0</v>
      </c>
      <c r="G12" s="111"/>
      <c r="H12" s="111"/>
      <c r="I12" s="111"/>
      <c r="J12" s="111"/>
    </row>
    <row r="13" spans="1:10" ht="18" customHeight="1">
      <c r="A13" s="9" t="s">
        <v>87</v>
      </c>
      <c r="B13" s="154">
        <v>3060</v>
      </c>
      <c r="C13" s="116">
        <f>SUM(C14:C16)</f>
        <v>0</v>
      </c>
      <c r="D13" s="116">
        <f>SUM(D14:D16)</f>
        <v>0</v>
      </c>
      <c r="E13" s="116">
        <f>SUM(E14:E16)</f>
        <v>0</v>
      </c>
      <c r="F13" s="144">
        <f t="shared" si="1"/>
        <v>0</v>
      </c>
      <c r="G13" s="116">
        <f>SUM(G14:G16)</f>
        <v>0</v>
      </c>
      <c r="H13" s="116">
        <f>SUM(H14:H16)</f>
        <v>0</v>
      </c>
      <c r="I13" s="116">
        <f>SUM(I14:I16)</f>
        <v>0</v>
      </c>
      <c r="J13" s="116">
        <f>SUM(J14:J16)</f>
        <v>0</v>
      </c>
    </row>
    <row r="14" spans="1:10" ht="18" customHeight="1">
      <c r="A14" s="9" t="s">
        <v>85</v>
      </c>
      <c r="B14" s="155">
        <v>3061</v>
      </c>
      <c r="C14" s="111"/>
      <c r="D14" s="111"/>
      <c r="E14" s="111"/>
      <c r="F14" s="144">
        <f t="shared" si="1"/>
        <v>0</v>
      </c>
      <c r="G14" s="111"/>
      <c r="H14" s="111"/>
      <c r="I14" s="111"/>
      <c r="J14" s="111"/>
    </row>
    <row r="15" spans="1:10" ht="18" customHeight="1">
      <c r="A15" s="9" t="s">
        <v>88</v>
      </c>
      <c r="B15" s="155">
        <v>3062</v>
      </c>
      <c r="C15" s="111"/>
      <c r="D15" s="111"/>
      <c r="E15" s="111"/>
      <c r="F15" s="144">
        <f t="shared" si="1"/>
        <v>0</v>
      </c>
      <c r="G15" s="111"/>
      <c r="H15" s="111"/>
      <c r="I15" s="111"/>
      <c r="J15" s="111"/>
    </row>
    <row r="16" spans="1:10" ht="18" customHeight="1">
      <c r="A16" s="9" t="s">
        <v>111</v>
      </c>
      <c r="B16" s="155">
        <v>3063</v>
      </c>
      <c r="C16" s="111"/>
      <c r="D16" s="111"/>
      <c r="E16" s="111"/>
      <c r="F16" s="144">
        <f t="shared" si="1"/>
        <v>0</v>
      </c>
      <c r="G16" s="111"/>
      <c r="H16" s="111"/>
      <c r="I16" s="111"/>
      <c r="J16" s="111"/>
    </row>
    <row r="17" spans="1:10" ht="18" customHeight="1">
      <c r="A17" s="9" t="s">
        <v>525</v>
      </c>
      <c r="B17" s="154">
        <v>3070</v>
      </c>
      <c r="C17" s="111"/>
      <c r="D17" s="111"/>
      <c r="E17" s="111">
        <v>3055.3</v>
      </c>
      <c r="F17" s="144">
        <f>SUM(G17:J17)</f>
        <v>4344.6000000000004</v>
      </c>
      <c r="G17" s="111">
        <v>1086.2</v>
      </c>
      <c r="H17" s="111">
        <v>1086.2</v>
      </c>
      <c r="I17" s="111">
        <v>1086</v>
      </c>
      <c r="J17" s="205">
        <v>1086.2</v>
      </c>
    </row>
    <row r="18" spans="1:10" ht="18" customHeight="1">
      <c r="A18" s="208" t="s">
        <v>523</v>
      </c>
      <c r="B18" s="27" t="s">
        <v>519</v>
      </c>
      <c r="C18" s="3"/>
      <c r="D18" s="3"/>
      <c r="E18" s="111">
        <v>70</v>
      </c>
      <c r="F18" s="144">
        <f>G18+H18+I18+J18</f>
        <v>230.8</v>
      </c>
      <c r="G18" s="111">
        <v>57.7</v>
      </c>
      <c r="H18" s="111">
        <v>57.7</v>
      </c>
      <c r="I18" s="111">
        <v>57.7</v>
      </c>
      <c r="J18" s="111">
        <v>57.7</v>
      </c>
    </row>
    <row r="19" spans="1:10" ht="18" customHeight="1">
      <c r="A19" s="9" t="s">
        <v>524</v>
      </c>
      <c r="B19" s="155" t="s">
        <v>520</v>
      </c>
      <c r="C19" s="111"/>
      <c r="D19" s="111"/>
      <c r="E19" s="111">
        <v>424.7</v>
      </c>
      <c r="F19" s="144">
        <f>G19+H19+I19+J19</f>
        <v>1346.6999999999998</v>
      </c>
      <c r="G19" s="111">
        <v>336.9</v>
      </c>
      <c r="H19" s="111">
        <v>336</v>
      </c>
      <c r="I19" s="111">
        <v>336.9</v>
      </c>
      <c r="J19" s="111">
        <v>336.9</v>
      </c>
    </row>
    <row r="20" spans="1:10" ht="18" customHeight="1">
      <c r="A20" s="9" t="s">
        <v>526</v>
      </c>
      <c r="B20" s="155" t="s">
        <v>521</v>
      </c>
      <c r="C20" s="111"/>
      <c r="D20" s="111"/>
      <c r="E20" s="111">
        <v>1857.8</v>
      </c>
      <c r="F20" s="144">
        <f>G20+H20+I20+J20</f>
        <v>1979.2</v>
      </c>
      <c r="G20" s="111">
        <v>494.8</v>
      </c>
      <c r="H20" s="111">
        <v>494.8</v>
      </c>
      <c r="I20" s="111">
        <v>494.8</v>
      </c>
      <c r="J20" s="111">
        <v>494.8</v>
      </c>
    </row>
    <row r="21" spans="1:10" ht="18" customHeight="1">
      <c r="A21" s="9" t="s">
        <v>527</v>
      </c>
      <c r="B21" s="155" t="s">
        <v>522</v>
      </c>
      <c r="C21" s="111"/>
      <c r="D21" s="111"/>
      <c r="E21" s="111">
        <v>702.8</v>
      </c>
      <c r="F21" s="144">
        <f>G21+H21+I21+J21</f>
        <v>700</v>
      </c>
      <c r="G21" s="111">
        <v>175</v>
      </c>
      <c r="H21" s="111">
        <v>175</v>
      </c>
      <c r="I21" s="111">
        <v>175</v>
      </c>
      <c r="J21" s="111">
        <v>175</v>
      </c>
    </row>
    <row r="22" spans="1:10" ht="20.100000000000001" customHeight="1">
      <c r="A22" s="11" t="s">
        <v>390</v>
      </c>
      <c r="B22" s="12">
        <v>3100</v>
      </c>
      <c r="C22" s="141">
        <f>SUM(C23:C26,C30,C40,C41)</f>
        <v>0</v>
      </c>
      <c r="D22" s="141">
        <f>SUM(D23:D26,D30,D40,D41)</f>
        <v>0</v>
      </c>
      <c r="E22" s="141">
        <f>SUM(E23:E26,E30,E40,E41)</f>
        <v>-8213.2000000000007</v>
      </c>
      <c r="F22" s="144">
        <f>SUM(G22:J22)</f>
        <v>-11168.7</v>
      </c>
      <c r="G22" s="141">
        <f>SUM(G23:G26,G30,G40,G41)</f>
        <v>-2792.1000000000004</v>
      </c>
      <c r="H22" s="141">
        <f>SUM(H23:H26,H30,H40,H41)</f>
        <v>-2792.4</v>
      </c>
      <c r="I22" s="141">
        <f>SUM(I23:I26,I30,I40,I41)</f>
        <v>-2792.1000000000004</v>
      </c>
      <c r="J22" s="206">
        <f>SUM(J23:J26,J30,J40,J41)</f>
        <v>-2792.1000000000004</v>
      </c>
    </row>
    <row r="23" spans="1:10" ht="18" customHeight="1">
      <c r="A23" s="9" t="s">
        <v>391</v>
      </c>
      <c r="B23" s="10">
        <v>3110</v>
      </c>
      <c r="C23" s="111"/>
      <c r="D23" s="111"/>
      <c r="E23" s="111">
        <f>-493.8</f>
        <v>-493.8</v>
      </c>
      <c r="F23" s="144">
        <f t="shared" si="1"/>
        <v>-1042</v>
      </c>
      <c r="G23" s="111">
        <f>-260.5</f>
        <v>-260.5</v>
      </c>
      <c r="H23" s="111">
        <f>-260.5</f>
        <v>-260.5</v>
      </c>
      <c r="I23" s="111">
        <f>-260.5</f>
        <v>-260.5</v>
      </c>
      <c r="J23" s="205">
        <f>-260.5</f>
        <v>-260.5</v>
      </c>
    </row>
    <row r="24" spans="1:10" ht="18" customHeight="1">
      <c r="A24" s="9" t="s">
        <v>392</v>
      </c>
      <c r="B24" s="10">
        <v>3120</v>
      </c>
      <c r="C24" s="111"/>
      <c r="D24" s="111"/>
      <c r="E24" s="111">
        <f>-4978.5</f>
        <v>-4978.5</v>
      </c>
      <c r="F24" s="144">
        <f t="shared" si="1"/>
        <v>-5930</v>
      </c>
      <c r="G24" s="111">
        <f>-1482.5</f>
        <v>-1482.5</v>
      </c>
      <c r="H24" s="111">
        <f>-1482.5</f>
        <v>-1482.5</v>
      </c>
      <c r="I24" s="111">
        <f>-1482.5</f>
        <v>-1482.5</v>
      </c>
      <c r="J24" s="205">
        <f>-1482.5</f>
        <v>-1482.5</v>
      </c>
    </row>
    <row r="25" spans="1:10" ht="18" customHeight="1">
      <c r="A25" s="9" t="s">
        <v>6</v>
      </c>
      <c r="B25" s="10">
        <v>3130</v>
      </c>
      <c r="C25" s="111"/>
      <c r="D25" s="111"/>
      <c r="E25" s="111">
        <v>-1008.6</v>
      </c>
      <c r="F25" s="144">
        <f t="shared" si="1"/>
        <v>-1257.5999999999999</v>
      </c>
      <c r="G25" s="111">
        <v>-314.39999999999998</v>
      </c>
      <c r="H25" s="111">
        <v>-314.39999999999998</v>
      </c>
      <c r="I25" s="111">
        <v>-314.39999999999998</v>
      </c>
      <c r="J25" s="205">
        <v>-314.39999999999998</v>
      </c>
    </row>
    <row r="26" spans="1:10" ht="18" customHeight="1">
      <c r="A26" s="9" t="s">
        <v>86</v>
      </c>
      <c r="B26" s="10">
        <v>3140</v>
      </c>
      <c r="C26" s="116">
        <f>SUM(C27:C29)</f>
        <v>0</v>
      </c>
      <c r="D26" s="116">
        <f>SUM(D27:D29)</f>
        <v>0</v>
      </c>
      <c r="E26" s="116">
        <f>SUM(E27:E29)</f>
        <v>0</v>
      </c>
      <c r="F26" s="144">
        <f t="shared" si="1"/>
        <v>0</v>
      </c>
      <c r="G26" s="116">
        <f>SUM(G27:G29)</f>
        <v>0</v>
      </c>
      <c r="H26" s="116">
        <f>SUM(H27:H29)</f>
        <v>0</v>
      </c>
      <c r="I26" s="116">
        <f>SUM(I27:I29)</f>
        <v>0</v>
      </c>
      <c r="J26" s="116">
        <f>SUM(J27:J29)</f>
        <v>0</v>
      </c>
    </row>
    <row r="27" spans="1:10" ht="18" customHeight="1">
      <c r="A27" s="9" t="s">
        <v>85</v>
      </c>
      <c r="B27" s="7">
        <v>3141</v>
      </c>
      <c r="C27" s="111" t="s">
        <v>250</v>
      </c>
      <c r="D27" s="111" t="s">
        <v>250</v>
      </c>
      <c r="E27" s="111" t="s">
        <v>250</v>
      </c>
      <c r="F27" s="144">
        <f t="shared" si="1"/>
        <v>0</v>
      </c>
      <c r="G27" s="111" t="s">
        <v>250</v>
      </c>
      <c r="H27" s="111" t="s">
        <v>250</v>
      </c>
      <c r="I27" s="111" t="s">
        <v>250</v>
      </c>
      <c r="J27" s="111" t="s">
        <v>250</v>
      </c>
    </row>
    <row r="28" spans="1:10" ht="18" customHeight="1">
      <c r="A28" s="9" t="s">
        <v>88</v>
      </c>
      <c r="B28" s="7">
        <v>3142</v>
      </c>
      <c r="C28" s="111" t="s">
        <v>250</v>
      </c>
      <c r="D28" s="111" t="s">
        <v>250</v>
      </c>
      <c r="E28" s="111" t="s">
        <v>250</v>
      </c>
      <c r="F28" s="144">
        <f t="shared" si="1"/>
        <v>0</v>
      </c>
      <c r="G28" s="111" t="s">
        <v>250</v>
      </c>
      <c r="H28" s="111" t="s">
        <v>250</v>
      </c>
      <c r="I28" s="111" t="s">
        <v>250</v>
      </c>
      <c r="J28" s="111" t="s">
        <v>250</v>
      </c>
    </row>
    <row r="29" spans="1:10" ht="18" customHeight="1">
      <c r="A29" s="9" t="s">
        <v>111</v>
      </c>
      <c r="B29" s="7">
        <v>3143</v>
      </c>
      <c r="C29" s="111" t="s">
        <v>250</v>
      </c>
      <c r="D29" s="111" t="s">
        <v>250</v>
      </c>
      <c r="E29" s="111" t="s">
        <v>250</v>
      </c>
      <c r="F29" s="144">
        <f t="shared" si="1"/>
        <v>0</v>
      </c>
      <c r="G29" s="111" t="s">
        <v>250</v>
      </c>
      <c r="H29" s="111" t="s">
        <v>250</v>
      </c>
      <c r="I29" s="111" t="s">
        <v>250</v>
      </c>
      <c r="J29" s="111" t="s">
        <v>250</v>
      </c>
    </row>
    <row r="30" spans="1:10" ht="18" customHeight="1">
      <c r="A30" s="9" t="s">
        <v>429</v>
      </c>
      <c r="B30" s="10">
        <v>3150</v>
      </c>
      <c r="C30" s="116">
        <f>SUM(C31:C36,C39)</f>
        <v>0</v>
      </c>
      <c r="D30" s="116">
        <f>SUM(D31:D36,D39)</f>
        <v>0</v>
      </c>
      <c r="E30" s="116">
        <f>SUM(E31:E36,E39)</f>
        <v>0</v>
      </c>
      <c r="F30" s="144">
        <f t="shared" si="1"/>
        <v>0</v>
      </c>
      <c r="G30" s="116">
        <f>SUM(G31:G36,G39)</f>
        <v>0</v>
      </c>
      <c r="H30" s="116">
        <f>SUM(H31:H36,H39)</f>
        <v>0</v>
      </c>
      <c r="I30" s="116">
        <f>SUM(I31:I36,I39)</f>
        <v>0</v>
      </c>
      <c r="J30" s="116">
        <f>SUM(J31:J36,J39)</f>
        <v>0</v>
      </c>
    </row>
    <row r="31" spans="1:10" ht="18" customHeight="1">
      <c r="A31" s="9" t="s">
        <v>306</v>
      </c>
      <c r="B31" s="7">
        <v>3151</v>
      </c>
      <c r="C31" s="111" t="s">
        <v>250</v>
      </c>
      <c r="D31" s="111" t="s">
        <v>250</v>
      </c>
      <c r="E31" s="111" t="s">
        <v>250</v>
      </c>
      <c r="F31" s="144">
        <f t="shared" si="1"/>
        <v>0</v>
      </c>
      <c r="G31" s="111" t="s">
        <v>250</v>
      </c>
      <c r="H31" s="111" t="s">
        <v>250</v>
      </c>
      <c r="I31" s="111" t="s">
        <v>250</v>
      </c>
      <c r="J31" s="111" t="s">
        <v>250</v>
      </c>
    </row>
    <row r="32" spans="1:10" ht="18" customHeight="1">
      <c r="A32" s="9" t="s">
        <v>307</v>
      </c>
      <c r="B32" s="7">
        <v>3152</v>
      </c>
      <c r="C32" s="111" t="s">
        <v>250</v>
      </c>
      <c r="D32" s="111"/>
      <c r="E32" s="111"/>
      <c r="F32" s="144">
        <f t="shared" si="1"/>
        <v>0</v>
      </c>
      <c r="G32" s="111"/>
      <c r="H32" s="111"/>
      <c r="I32" s="111"/>
      <c r="J32" s="111"/>
    </row>
    <row r="33" spans="1:20" ht="18" customHeight="1">
      <c r="A33" s="9" t="s">
        <v>78</v>
      </c>
      <c r="B33" s="7">
        <v>3153</v>
      </c>
      <c r="C33" s="111" t="s">
        <v>250</v>
      </c>
      <c r="D33" s="111" t="s">
        <v>250</v>
      </c>
      <c r="E33" s="111" t="s">
        <v>250</v>
      </c>
      <c r="F33" s="144">
        <f t="shared" si="1"/>
        <v>0</v>
      </c>
      <c r="G33" s="111" t="s">
        <v>250</v>
      </c>
      <c r="H33" s="111" t="s">
        <v>250</v>
      </c>
      <c r="I33" s="111" t="s">
        <v>250</v>
      </c>
      <c r="J33" s="111" t="s">
        <v>250</v>
      </c>
    </row>
    <row r="34" spans="1:20" ht="18" customHeight="1">
      <c r="A34" s="9" t="s">
        <v>308</v>
      </c>
      <c r="B34" s="7">
        <v>3154</v>
      </c>
      <c r="C34" s="111" t="s">
        <v>250</v>
      </c>
      <c r="D34" s="111" t="s">
        <v>250</v>
      </c>
      <c r="E34" s="111" t="s">
        <v>250</v>
      </c>
      <c r="F34" s="144">
        <f t="shared" si="1"/>
        <v>0</v>
      </c>
      <c r="G34" s="111" t="s">
        <v>250</v>
      </c>
      <c r="H34" s="111" t="s">
        <v>250</v>
      </c>
      <c r="I34" s="111" t="s">
        <v>250</v>
      </c>
      <c r="J34" s="111" t="s">
        <v>250</v>
      </c>
    </row>
    <row r="35" spans="1:20" ht="18" customHeight="1">
      <c r="A35" s="9" t="s">
        <v>77</v>
      </c>
      <c r="B35" s="7">
        <v>3155</v>
      </c>
      <c r="C35" s="111"/>
      <c r="D35" s="111"/>
      <c r="E35" s="111"/>
      <c r="F35" s="144">
        <f t="shared" si="1"/>
        <v>0</v>
      </c>
      <c r="G35" s="111"/>
      <c r="H35" s="111"/>
      <c r="I35" s="111"/>
      <c r="J35" s="111"/>
    </row>
    <row r="36" spans="1:20" ht="18" customHeight="1">
      <c r="A36" s="9" t="s">
        <v>446</v>
      </c>
      <c r="B36" s="7">
        <v>3156</v>
      </c>
      <c r="C36" s="116"/>
      <c r="D36" s="116">
        <f t="shared" ref="D36:J36" si="2">SUM(D37:D38)</f>
        <v>0</v>
      </c>
      <c r="E36" s="116">
        <f t="shared" si="2"/>
        <v>0</v>
      </c>
      <c r="F36" s="116">
        <f t="shared" si="2"/>
        <v>0</v>
      </c>
      <c r="G36" s="116">
        <f t="shared" si="2"/>
        <v>0</v>
      </c>
      <c r="H36" s="116">
        <f t="shared" si="2"/>
        <v>0</v>
      </c>
      <c r="I36" s="116">
        <f t="shared" si="2"/>
        <v>0</v>
      </c>
      <c r="J36" s="116">
        <f t="shared" si="2"/>
        <v>0</v>
      </c>
    </row>
    <row r="37" spans="1:20" ht="34.5" customHeight="1">
      <c r="A37" s="9" t="s">
        <v>336</v>
      </c>
      <c r="B37" s="7" t="s">
        <v>430</v>
      </c>
      <c r="C37" s="111" t="s">
        <v>250</v>
      </c>
      <c r="D37" s="111" t="s">
        <v>250</v>
      </c>
      <c r="E37" s="111" t="s">
        <v>250</v>
      </c>
      <c r="F37" s="144"/>
      <c r="G37" s="111" t="s">
        <v>250</v>
      </c>
      <c r="H37" s="111" t="s">
        <v>250</v>
      </c>
      <c r="I37" s="111" t="s">
        <v>250</v>
      </c>
      <c r="J37" s="111" t="s">
        <v>250</v>
      </c>
    </row>
    <row r="38" spans="1:20" ht="54" customHeight="1">
      <c r="A38" s="9" t="s">
        <v>437</v>
      </c>
      <c r="B38" s="10" t="s">
        <v>431</v>
      </c>
      <c r="C38" s="111" t="s">
        <v>250</v>
      </c>
      <c r="D38" s="111" t="s">
        <v>250</v>
      </c>
      <c r="E38" s="111" t="s">
        <v>250</v>
      </c>
      <c r="F38" s="144">
        <f t="shared" si="1"/>
        <v>0</v>
      </c>
      <c r="G38" s="111" t="s">
        <v>250</v>
      </c>
      <c r="H38" s="111" t="s">
        <v>250</v>
      </c>
      <c r="I38" s="111" t="s">
        <v>250</v>
      </c>
      <c r="J38" s="111" t="s">
        <v>250</v>
      </c>
    </row>
    <row r="39" spans="1:20" ht="18" customHeight="1">
      <c r="A39" s="9" t="s">
        <v>385</v>
      </c>
      <c r="B39" s="10">
        <v>3157</v>
      </c>
      <c r="C39" s="111"/>
      <c r="D39" s="111"/>
      <c r="E39" s="111"/>
      <c r="F39" s="144">
        <f t="shared" si="1"/>
        <v>0</v>
      </c>
      <c r="G39" s="111"/>
      <c r="H39" s="111"/>
      <c r="I39" s="111"/>
      <c r="J39" s="111"/>
    </row>
    <row r="40" spans="1:20" ht="20.100000000000001" customHeight="1" thickBot="1">
      <c r="A40" s="9" t="s">
        <v>309</v>
      </c>
      <c r="B40" s="10">
        <v>3160</v>
      </c>
      <c r="C40" s="111" t="s">
        <v>250</v>
      </c>
      <c r="D40" s="111" t="s">
        <v>250</v>
      </c>
      <c r="E40" s="111" t="s">
        <v>250</v>
      </c>
      <c r="F40" s="116">
        <f t="shared" si="1"/>
        <v>0</v>
      </c>
      <c r="G40" s="111" t="s">
        <v>250</v>
      </c>
      <c r="H40" s="111" t="s">
        <v>250</v>
      </c>
      <c r="I40" s="111" t="s">
        <v>250</v>
      </c>
      <c r="J40" s="111" t="s">
        <v>250</v>
      </c>
    </row>
    <row r="41" spans="1:20" ht="23.1" customHeight="1">
      <c r="A41" s="9" t="s">
        <v>384</v>
      </c>
      <c r="B41" s="57">
        <v>3170</v>
      </c>
      <c r="C41" s="111"/>
      <c r="D41" s="111"/>
      <c r="E41" s="111">
        <v>-1732.3</v>
      </c>
      <c r="F41" s="116">
        <f t="shared" si="1"/>
        <v>-2939.1000000000004</v>
      </c>
      <c r="G41" s="111">
        <v>-734.7</v>
      </c>
      <c r="H41" s="111">
        <v>-735</v>
      </c>
      <c r="I41" s="111">
        <v>-734.7</v>
      </c>
      <c r="J41" s="205">
        <v>-734.7</v>
      </c>
      <c r="K41" s="214" t="s">
        <v>507</v>
      </c>
      <c r="L41" s="213"/>
      <c r="M41" s="213"/>
      <c r="N41" s="213"/>
      <c r="O41" s="207"/>
      <c r="P41" s="214" t="s">
        <v>511</v>
      </c>
      <c r="Q41" s="213"/>
      <c r="R41" s="213"/>
      <c r="S41" s="213"/>
      <c r="T41" s="207"/>
    </row>
    <row r="42" spans="1:20" ht="20.100000000000001" customHeight="1">
      <c r="A42" s="11" t="s">
        <v>264</v>
      </c>
      <c r="B42" s="132">
        <v>3195</v>
      </c>
      <c r="C42" s="141">
        <f>SUM(C7,C22)</f>
        <v>0</v>
      </c>
      <c r="D42" s="141">
        <f>SUM(D7,D22)</f>
        <v>0</v>
      </c>
      <c r="E42" s="141">
        <f>SUM(E7,E22)</f>
        <v>3</v>
      </c>
      <c r="F42" s="144">
        <f>SUM(G42:J42)</f>
        <v>-0.10000000000172804</v>
      </c>
      <c r="G42" s="141">
        <f>SUM(G7,G22)</f>
        <v>9.9999999999454303E-2</v>
      </c>
      <c r="H42" s="141">
        <f>SUM(H7,H22)</f>
        <v>-0.20000000000027285</v>
      </c>
      <c r="I42" s="141">
        <f>SUM(I7,I22)</f>
        <v>-0.1000000000003638</v>
      </c>
      <c r="J42" s="206">
        <f>SUM(J7,J22)</f>
        <v>9.9999999999454303E-2</v>
      </c>
      <c r="K42" s="208" t="s">
        <v>508</v>
      </c>
      <c r="L42" s="3"/>
      <c r="M42" s="3"/>
      <c r="N42" s="3"/>
      <c r="O42" s="209"/>
      <c r="P42" s="208" t="s">
        <v>512</v>
      </c>
      <c r="Q42" s="3"/>
      <c r="R42" s="3"/>
      <c r="S42" s="3"/>
      <c r="T42" s="209"/>
    </row>
    <row r="43" spans="1:20" ht="18" customHeight="1">
      <c r="A43" s="152" t="s">
        <v>140</v>
      </c>
      <c r="B43" s="7"/>
      <c r="C43" s="274"/>
      <c r="D43" s="275"/>
      <c r="E43" s="275"/>
      <c r="F43" s="275"/>
      <c r="G43" s="275"/>
      <c r="H43" s="275"/>
      <c r="I43" s="275"/>
      <c r="J43" s="275"/>
      <c r="K43" s="208" t="s">
        <v>513</v>
      </c>
      <c r="L43" s="3"/>
      <c r="M43" s="6"/>
      <c r="N43" s="6"/>
      <c r="O43" s="215"/>
      <c r="P43" s="208" t="s">
        <v>516</v>
      </c>
      <c r="Q43" s="3"/>
      <c r="R43" s="6"/>
      <c r="S43" s="6"/>
      <c r="T43" s="215"/>
    </row>
    <row r="44" spans="1:20" s="17" customFormat="1" ht="18" customHeight="1">
      <c r="A44" s="138" t="s">
        <v>393</v>
      </c>
      <c r="B44" s="135">
        <v>3200</v>
      </c>
      <c r="C44" s="141">
        <f>SUM(C45,C47:C51)</f>
        <v>0</v>
      </c>
      <c r="D44" s="141">
        <f>SUM(D45,D47:D51)</f>
        <v>0</v>
      </c>
      <c r="E44" s="141">
        <f>SUM(E45,E47:E51)</f>
        <v>0</v>
      </c>
      <c r="F44" s="144">
        <f>SUM(G44:J44)</f>
        <v>0</v>
      </c>
      <c r="G44" s="141">
        <f>SUM(G45,G47:G51)</f>
        <v>0</v>
      </c>
      <c r="H44" s="141">
        <f>SUM(H45,H47:H51)</f>
        <v>0</v>
      </c>
      <c r="I44" s="141">
        <f>SUM(I45,I47:I51)</f>
        <v>0</v>
      </c>
      <c r="J44" s="206">
        <f>SUM(J45,J47:J51)</f>
        <v>0</v>
      </c>
      <c r="K44" s="208" t="s">
        <v>509</v>
      </c>
      <c r="L44" s="3"/>
      <c r="M44" s="3"/>
      <c r="N44" s="3"/>
      <c r="O44" s="209"/>
      <c r="P44" s="208" t="s">
        <v>509</v>
      </c>
      <c r="Q44" s="3"/>
      <c r="R44" s="3"/>
      <c r="S44" s="3"/>
      <c r="T44" s="209"/>
    </row>
    <row r="45" spans="1:20" ht="18" customHeight="1">
      <c r="A45" s="9" t="s">
        <v>394</v>
      </c>
      <c r="B45" s="10">
        <v>3210</v>
      </c>
      <c r="C45" s="111"/>
      <c r="D45" s="111"/>
      <c r="E45" s="111"/>
      <c r="F45" s="144">
        <f t="shared" ref="F45:F60" si="3">SUM(G45:J45)</f>
        <v>0</v>
      </c>
      <c r="G45" s="111"/>
      <c r="H45" s="111"/>
      <c r="I45" s="111"/>
      <c r="J45" s="205"/>
      <c r="K45" s="208" t="s">
        <v>510</v>
      </c>
      <c r="L45" s="3"/>
      <c r="M45" s="3"/>
      <c r="N45" s="3"/>
      <c r="O45" s="209"/>
      <c r="P45" s="208" t="s">
        <v>510</v>
      </c>
      <c r="Q45" s="3"/>
      <c r="R45" s="3"/>
      <c r="S45" s="3"/>
      <c r="T45" s="209"/>
    </row>
    <row r="46" spans="1:20" ht="18" customHeight="1">
      <c r="A46" s="9" t="s">
        <v>395</v>
      </c>
      <c r="B46" s="10">
        <v>3215</v>
      </c>
      <c r="C46" s="111"/>
      <c r="D46" s="111"/>
      <c r="E46" s="111"/>
      <c r="F46" s="144">
        <f t="shared" si="3"/>
        <v>0</v>
      </c>
      <c r="G46" s="111"/>
      <c r="H46" s="111"/>
      <c r="I46" s="111"/>
      <c r="J46" s="205"/>
      <c r="K46" s="208" t="s">
        <v>514</v>
      </c>
      <c r="L46" s="3"/>
      <c r="M46" s="3"/>
      <c r="N46" s="3"/>
      <c r="O46" s="209"/>
      <c r="P46" s="208" t="s">
        <v>514</v>
      </c>
      <c r="Q46" s="3"/>
      <c r="R46" s="3"/>
      <c r="S46" s="3"/>
      <c r="T46" s="209"/>
    </row>
    <row r="47" spans="1:20" ht="18" customHeight="1" thickBot="1">
      <c r="A47" s="9" t="s">
        <v>396</v>
      </c>
      <c r="B47" s="10">
        <v>3220</v>
      </c>
      <c r="C47" s="111"/>
      <c r="D47" s="111"/>
      <c r="E47" s="111"/>
      <c r="F47" s="144">
        <f t="shared" si="3"/>
        <v>0</v>
      </c>
      <c r="G47" s="111"/>
      <c r="H47" s="111"/>
      <c r="I47" s="111"/>
      <c r="J47" s="205"/>
      <c r="K47" s="210" t="s">
        <v>515</v>
      </c>
      <c r="L47" s="211"/>
      <c r="M47" s="211"/>
      <c r="N47" s="211"/>
      <c r="O47" s="212"/>
      <c r="P47" s="210" t="s">
        <v>515</v>
      </c>
      <c r="Q47" s="211"/>
      <c r="R47" s="211"/>
      <c r="S47" s="211"/>
      <c r="T47" s="212"/>
    </row>
    <row r="48" spans="1:20" ht="18" customHeight="1">
      <c r="A48" s="9" t="s">
        <v>397</v>
      </c>
      <c r="B48" s="10">
        <v>3225</v>
      </c>
      <c r="C48" s="111"/>
      <c r="D48" s="111"/>
      <c r="E48" s="111"/>
      <c r="F48" s="144">
        <f t="shared" si="3"/>
        <v>0</v>
      </c>
      <c r="G48" s="111"/>
      <c r="H48" s="111"/>
      <c r="I48" s="111"/>
      <c r="J48" s="111"/>
    </row>
    <row r="49" spans="1:10" ht="18" customHeight="1">
      <c r="A49" s="9" t="s">
        <v>398</v>
      </c>
      <c r="B49" s="10">
        <v>3230</v>
      </c>
      <c r="C49" s="111"/>
      <c r="D49" s="111"/>
      <c r="E49" s="111"/>
      <c r="F49" s="144">
        <f t="shared" si="3"/>
        <v>0</v>
      </c>
      <c r="G49" s="111"/>
      <c r="H49" s="111"/>
      <c r="I49" s="111"/>
      <c r="J49" s="111"/>
    </row>
    <row r="50" spans="1:10" ht="20.100000000000001" customHeight="1">
      <c r="A50" s="9" t="s">
        <v>435</v>
      </c>
      <c r="B50" s="10">
        <v>3235</v>
      </c>
      <c r="C50" s="111"/>
      <c r="D50" s="111"/>
      <c r="E50" s="111"/>
      <c r="F50" s="116">
        <f t="shared" si="3"/>
        <v>0</v>
      </c>
      <c r="G50" s="111"/>
      <c r="H50" s="111"/>
      <c r="I50" s="111"/>
      <c r="J50" s="111"/>
    </row>
    <row r="51" spans="1:10" ht="18" customHeight="1">
      <c r="A51" s="9" t="s">
        <v>389</v>
      </c>
      <c r="B51" s="10">
        <v>3240</v>
      </c>
      <c r="C51" s="111"/>
      <c r="D51" s="111"/>
      <c r="E51" s="111"/>
      <c r="F51" s="144">
        <f t="shared" si="3"/>
        <v>0</v>
      </c>
      <c r="G51" s="111"/>
      <c r="H51" s="111"/>
      <c r="I51" s="111"/>
      <c r="J51" s="111"/>
    </row>
    <row r="52" spans="1:10" s="17" customFormat="1" ht="18" customHeight="1">
      <c r="A52" s="11" t="s">
        <v>399</v>
      </c>
      <c r="B52" s="12">
        <v>3255</v>
      </c>
      <c r="C52" s="141">
        <f>SUM(C53,C55,C59,C60)</f>
        <v>0</v>
      </c>
      <c r="D52" s="141">
        <f>SUM(D53,D55,D59,D60)</f>
        <v>0</v>
      </c>
      <c r="E52" s="141">
        <f>SUM(E53,E55,E59,E60)</f>
        <v>0</v>
      </c>
      <c r="F52" s="144">
        <f t="shared" si="3"/>
        <v>0</v>
      </c>
      <c r="G52" s="141">
        <f>SUM(G53,G55,G59,G60)</f>
        <v>0</v>
      </c>
      <c r="H52" s="141">
        <f>SUM(H53,H55,H59,H60)</f>
        <v>0</v>
      </c>
      <c r="I52" s="141">
        <f>SUM(I53,I55,I59,I60)</f>
        <v>0</v>
      </c>
      <c r="J52" s="141">
        <f>SUM(J53,J55,J59,J60)</f>
        <v>0</v>
      </c>
    </row>
    <row r="53" spans="1:10" ht="18" customHeight="1">
      <c r="A53" s="9" t="s">
        <v>400</v>
      </c>
      <c r="B53" s="154">
        <v>3260</v>
      </c>
      <c r="C53" s="111" t="s">
        <v>250</v>
      </c>
      <c r="D53" s="111" t="s">
        <v>250</v>
      </c>
      <c r="E53" s="111" t="s">
        <v>250</v>
      </c>
      <c r="F53" s="144">
        <f t="shared" si="3"/>
        <v>0</v>
      </c>
      <c r="G53" s="111" t="s">
        <v>250</v>
      </c>
      <c r="H53" s="111" t="s">
        <v>250</v>
      </c>
      <c r="I53" s="111" t="s">
        <v>250</v>
      </c>
      <c r="J53" s="111" t="s">
        <v>250</v>
      </c>
    </row>
    <row r="54" spans="1:10" ht="18" customHeight="1">
      <c r="A54" s="9" t="s">
        <v>401</v>
      </c>
      <c r="B54" s="154">
        <v>3265</v>
      </c>
      <c r="C54" s="111" t="s">
        <v>250</v>
      </c>
      <c r="D54" s="111" t="s">
        <v>250</v>
      </c>
      <c r="E54" s="111" t="s">
        <v>250</v>
      </c>
      <c r="F54" s="144">
        <f t="shared" si="3"/>
        <v>0</v>
      </c>
      <c r="G54" s="111" t="s">
        <v>250</v>
      </c>
      <c r="H54" s="111" t="s">
        <v>250</v>
      </c>
      <c r="I54" s="111" t="s">
        <v>250</v>
      </c>
      <c r="J54" s="111" t="s">
        <v>250</v>
      </c>
    </row>
    <row r="55" spans="1:10" ht="18" customHeight="1">
      <c r="A55" s="9" t="s">
        <v>408</v>
      </c>
      <c r="B55" s="154">
        <v>3270</v>
      </c>
      <c r="C55" s="111" t="s">
        <v>250</v>
      </c>
      <c r="D55" s="111" t="s">
        <v>250</v>
      </c>
      <c r="E55" s="111" t="s">
        <v>250</v>
      </c>
      <c r="F55" s="144">
        <f t="shared" si="3"/>
        <v>0</v>
      </c>
      <c r="G55" s="111" t="s">
        <v>250</v>
      </c>
      <c r="H55" s="111" t="s">
        <v>250</v>
      </c>
      <c r="I55" s="111" t="s">
        <v>250</v>
      </c>
      <c r="J55" s="111" t="s">
        <v>250</v>
      </c>
    </row>
    <row r="56" spans="1:10" ht="18" customHeight="1">
      <c r="A56" s="9" t="s">
        <v>409</v>
      </c>
      <c r="B56" s="154" t="s">
        <v>410</v>
      </c>
      <c r="C56" s="111" t="s">
        <v>250</v>
      </c>
      <c r="D56" s="111" t="s">
        <v>250</v>
      </c>
      <c r="E56" s="111" t="s">
        <v>250</v>
      </c>
      <c r="F56" s="144">
        <f t="shared" si="3"/>
        <v>0</v>
      </c>
      <c r="G56" s="111" t="s">
        <v>250</v>
      </c>
      <c r="H56" s="111" t="s">
        <v>250</v>
      </c>
      <c r="I56" s="111" t="s">
        <v>250</v>
      </c>
      <c r="J56" s="111" t="s">
        <v>250</v>
      </c>
    </row>
    <row r="57" spans="1:10" ht="18" customHeight="1">
      <c r="A57" s="9" t="s">
        <v>411</v>
      </c>
      <c r="B57" s="154" t="s">
        <v>412</v>
      </c>
      <c r="C57" s="111" t="s">
        <v>250</v>
      </c>
      <c r="D57" s="111" t="s">
        <v>250</v>
      </c>
      <c r="E57" s="111" t="s">
        <v>250</v>
      </c>
      <c r="F57" s="144">
        <f t="shared" si="3"/>
        <v>0</v>
      </c>
      <c r="G57" s="111" t="s">
        <v>250</v>
      </c>
      <c r="H57" s="111" t="s">
        <v>250</v>
      </c>
      <c r="I57" s="111" t="s">
        <v>250</v>
      </c>
      <c r="J57" s="111" t="s">
        <v>250</v>
      </c>
    </row>
    <row r="58" spans="1:10" ht="18" customHeight="1">
      <c r="A58" s="9" t="s">
        <v>413</v>
      </c>
      <c r="B58" s="155" t="s">
        <v>414</v>
      </c>
      <c r="C58" s="111" t="s">
        <v>250</v>
      </c>
      <c r="D58" s="111" t="s">
        <v>250</v>
      </c>
      <c r="E58" s="111" t="s">
        <v>250</v>
      </c>
      <c r="F58" s="144">
        <f t="shared" si="3"/>
        <v>0</v>
      </c>
      <c r="G58" s="111" t="s">
        <v>250</v>
      </c>
      <c r="H58" s="111" t="s">
        <v>250</v>
      </c>
      <c r="I58" s="111" t="s">
        <v>250</v>
      </c>
      <c r="J58" s="111" t="s">
        <v>250</v>
      </c>
    </row>
    <row r="59" spans="1:10" ht="20.100000000000001" customHeight="1">
      <c r="A59" s="9" t="s">
        <v>402</v>
      </c>
      <c r="B59" s="156">
        <v>3280</v>
      </c>
      <c r="C59" s="111" t="s">
        <v>250</v>
      </c>
      <c r="D59" s="111" t="s">
        <v>250</v>
      </c>
      <c r="E59" s="111" t="s">
        <v>250</v>
      </c>
      <c r="F59" s="144">
        <f t="shared" si="3"/>
        <v>0</v>
      </c>
      <c r="G59" s="111" t="s">
        <v>250</v>
      </c>
      <c r="H59" s="111" t="s">
        <v>250</v>
      </c>
      <c r="I59" s="111" t="s">
        <v>250</v>
      </c>
      <c r="J59" s="111" t="s">
        <v>250</v>
      </c>
    </row>
    <row r="60" spans="1:10" ht="23.1" customHeight="1">
      <c r="A60" s="9" t="s">
        <v>385</v>
      </c>
      <c r="B60" s="157">
        <v>3290</v>
      </c>
      <c r="C60" s="111"/>
      <c r="D60" s="111"/>
      <c r="E60" s="111"/>
      <c r="F60" s="144">
        <f t="shared" si="3"/>
        <v>0</v>
      </c>
      <c r="G60" s="111"/>
      <c r="H60" s="111"/>
      <c r="I60" s="111"/>
      <c r="J60" s="111"/>
    </row>
    <row r="61" spans="1:10" ht="20.100000000000001" customHeight="1">
      <c r="A61" s="139" t="s">
        <v>141</v>
      </c>
      <c r="B61" s="12">
        <v>3295</v>
      </c>
      <c r="C61" s="141">
        <f>SUM(C44,C52)</f>
        <v>0</v>
      </c>
      <c r="D61" s="141">
        <f>SUM(D44,D52)</f>
        <v>0</v>
      </c>
      <c r="E61" s="141">
        <f>SUM(E44,E52)</f>
        <v>0</v>
      </c>
      <c r="F61" s="144">
        <f>SUM(G61:J61)</f>
        <v>0</v>
      </c>
      <c r="G61" s="141">
        <f>SUM(G44,G52)</f>
        <v>0</v>
      </c>
      <c r="H61" s="141">
        <f>SUM(H44,H52)</f>
        <v>0</v>
      </c>
      <c r="I61" s="141">
        <f>SUM(I44,I52)</f>
        <v>0</v>
      </c>
      <c r="J61" s="141">
        <f>SUM(J44,J52)</f>
        <v>0</v>
      </c>
    </row>
    <row r="62" spans="1:10" ht="18" customHeight="1">
      <c r="A62" s="152" t="s">
        <v>142</v>
      </c>
      <c r="B62" s="10"/>
      <c r="C62" s="274"/>
      <c r="D62" s="275"/>
      <c r="E62" s="275"/>
      <c r="F62" s="275"/>
      <c r="G62" s="275"/>
      <c r="H62" s="275"/>
      <c r="I62" s="275"/>
      <c r="J62" s="276"/>
    </row>
    <row r="63" spans="1:10" ht="18" customHeight="1">
      <c r="A63" s="11" t="s">
        <v>403</v>
      </c>
      <c r="B63" s="10">
        <v>3300</v>
      </c>
      <c r="C63" s="141">
        <f>SUM(C64,C65,C69)</f>
        <v>0</v>
      </c>
      <c r="D63" s="141">
        <f>SUM(D64,D65,D69)</f>
        <v>0</v>
      </c>
      <c r="E63" s="141">
        <f>SUM(E64,E65,E69)</f>
        <v>0</v>
      </c>
      <c r="F63" s="144">
        <f t="shared" ref="F63:F83" si="4">SUM(G63:J63)</f>
        <v>0</v>
      </c>
      <c r="G63" s="141">
        <f>SUM(G64,G65,G69)</f>
        <v>0</v>
      </c>
      <c r="H63" s="141">
        <f>SUM(H64,H65,H69)</f>
        <v>0</v>
      </c>
      <c r="I63" s="141">
        <f>SUM(I64,I65,I69)</f>
        <v>0</v>
      </c>
      <c r="J63" s="141">
        <f>SUM(J64,J65,J69)</f>
        <v>0</v>
      </c>
    </row>
    <row r="64" spans="1:10" ht="18" customHeight="1">
      <c r="A64" s="9" t="s">
        <v>404</v>
      </c>
      <c r="B64" s="7">
        <v>3305</v>
      </c>
      <c r="C64" s="111"/>
      <c r="D64" s="111"/>
      <c r="E64" s="111"/>
      <c r="F64" s="144">
        <f t="shared" si="4"/>
        <v>0</v>
      </c>
      <c r="G64" s="111"/>
      <c r="H64" s="111"/>
      <c r="I64" s="111"/>
      <c r="J64" s="111"/>
    </row>
    <row r="65" spans="1:10" ht="18" customHeight="1">
      <c r="A65" s="9" t="s">
        <v>310</v>
      </c>
      <c r="B65" s="7">
        <v>3310</v>
      </c>
      <c r="C65" s="116">
        <f>SUM(C66:C68)</f>
        <v>0</v>
      </c>
      <c r="D65" s="116">
        <f>SUM(D66:D68)</f>
        <v>0</v>
      </c>
      <c r="E65" s="116">
        <f>SUM(E66:E68)</f>
        <v>0</v>
      </c>
      <c r="F65" s="144">
        <f t="shared" si="4"/>
        <v>0</v>
      </c>
      <c r="G65" s="116">
        <f>SUM(G66:G68)</f>
        <v>0</v>
      </c>
      <c r="H65" s="116">
        <f>SUM(H66:H68)</f>
        <v>0</v>
      </c>
      <c r="I65" s="116">
        <f>SUM(I66:I68)</f>
        <v>0</v>
      </c>
      <c r="J65" s="116">
        <f>SUM(J66:J68)</f>
        <v>0</v>
      </c>
    </row>
    <row r="66" spans="1:10" ht="18" customHeight="1">
      <c r="A66" s="9" t="s">
        <v>85</v>
      </c>
      <c r="B66" s="7">
        <v>3311</v>
      </c>
      <c r="C66" s="111"/>
      <c r="D66" s="111"/>
      <c r="E66" s="111"/>
      <c r="F66" s="144">
        <f t="shared" si="4"/>
        <v>0</v>
      </c>
      <c r="G66" s="111"/>
      <c r="H66" s="111"/>
      <c r="I66" s="111"/>
      <c r="J66" s="111"/>
    </row>
    <row r="67" spans="1:10" ht="18" customHeight="1">
      <c r="A67" s="9" t="s">
        <v>88</v>
      </c>
      <c r="B67" s="10">
        <v>3312</v>
      </c>
      <c r="C67" s="111"/>
      <c r="D67" s="111"/>
      <c r="E67" s="111"/>
      <c r="F67" s="144">
        <f t="shared" si="4"/>
        <v>0</v>
      </c>
      <c r="G67" s="111"/>
      <c r="H67" s="111"/>
      <c r="I67" s="111"/>
      <c r="J67" s="111"/>
    </row>
    <row r="68" spans="1:10" ht="20.100000000000001" customHeight="1">
      <c r="A68" s="9" t="s">
        <v>111</v>
      </c>
      <c r="B68" s="10">
        <v>3313</v>
      </c>
      <c r="C68" s="111"/>
      <c r="D68" s="111"/>
      <c r="E68" s="111"/>
      <c r="F68" s="116">
        <f t="shared" si="4"/>
        <v>0</v>
      </c>
      <c r="G68" s="111"/>
      <c r="H68" s="111"/>
      <c r="I68" s="111"/>
      <c r="J68" s="111"/>
    </row>
    <row r="69" spans="1:10" ht="18" customHeight="1">
      <c r="A69" s="9" t="s">
        <v>389</v>
      </c>
      <c r="B69" s="10">
        <v>3320</v>
      </c>
      <c r="C69" s="111"/>
      <c r="D69" s="111"/>
      <c r="E69" s="111"/>
      <c r="F69" s="144">
        <f t="shared" si="4"/>
        <v>0</v>
      </c>
      <c r="G69" s="111"/>
      <c r="H69" s="111"/>
      <c r="I69" s="111"/>
      <c r="J69" s="111"/>
    </row>
    <row r="70" spans="1:10" ht="18" customHeight="1">
      <c r="A70" s="11" t="s">
        <v>405</v>
      </c>
      <c r="B70" s="10">
        <v>3330</v>
      </c>
      <c r="C70" s="141">
        <f>SUM(C71:C72,C76:C79)</f>
        <v>0</v>
      </c>
      <c r="D70" s="141">
        <f>SUM(D71:D72,D76:D79)</f>
        <v>0</v>
      </c>
      <c r="E70" s="141">
        <f>SUM(E71:E72,E76:E79)</f>
        <v>0</v>
      </c>
      <c r="F70" s="144">
        <f t="shared" si="4"/>
        <v>0</v>
      </c>
      <c r="G70" s="141">
        <f>SUM(G71:G72,G76:G79)</f>
        <v>0</v>
      </c>
      <c r="H70" s="141">
        <f>SUM(H71:H72,H76:H79)</f>
        <v>0</v>
      </c>
      <c r="I70" s="141">
        <f>SUM(I71:I72,I76:I79)</f>
        <v>0</v>
      </c>
      <c r="J70" s="141">
        <f>SUM(J71:J72,J76:J79)</f>
        <v>0</v>
      </c>
    </row>
    <row r="71" spans="1:10" ht="18" customHeight="1">
      <c r="A71" s="9" t="s">
        <v>406</v>
      </c>
      <c r="B71" s="7">
        <v>3335</v>
      </c>
      <c r="C71" s="111" t="s">
        <v>250</v>
      </c>
      <c r="D71" s="111" t="s">
        <v>250</v>
      </c>
      <c r="E71" s="111" t="s">
        <v>250</v>
      </c>
      <c r="F71" s="144">
        <f t="shared" si="4"/>
        <v>0</v>
      </c>
      <c r="G71" s="111" t="s">
        <v>250</v>
      </c>
      <c r="H71" s="111" t="s">
        <v>250</v>
      </c>
      <c r="I71" s="111" t="s">
        <v>250</v>
      </c>
      <c r="J71" s="111" t="s">
        <v>250</v>
      </c>
    </row>
    <row r="72" spans="1:10" ht="18" customHeight="1">
      <c r="A72" s="9" t="s">
        <v>311</v>
      </c>
      <c r="B72" s="7">
        <v>3340</v>
      </c>
      <c r="C72" s="116">
        <f>SUM(C73:C75)</f>
        <v>0</v>
      </c>
      <c r="D72" s="116">
        <f>SUM(D73:D75)</f>
        <v>0</v>
      </c>
      <c r="E72" s="116">
        <f>SUM(E73:E75)</f>
        <v>0</v>
      </c>
      <c r="F72" s="144">
        <f t="shared" si="4"/>
        <v>0</v>
      </c>
      <c r="G72" s="116">
        <f>SUM(G73:G75)</f>
        <v>0</v>
      </c>
      <c r="H72" s="116">
        <f>SUM(H73:H75)</f>
        <v>0</v>
      </c>
      <c r="I72" s="116">
        <f>SUM(I73:I75)</f>
        <v>0</v>
      </c>
      <c r="J72" s="116">
        <f>SUM(J73:J75)</f>
        <v>0</v>
      </c>
    </row>
    <row r="73" spans="1:10" ht="18" customHeight="1">
      <c r="A73" s="9" t="s">
        <v>85</v>
      </c>
      <c r="B73" s="7">
        <v>3341</v>
      </c>
      <c r="C73" s="111" t="s">
        <v>250</v>
      </c>
      <c r="D73" s="111" t="s">
        <v>250</v>
      </c>
      <c r="E73" s="111" t="s">
        <v>250</v>
      </c>
      <c r="F73" s="144">
        <f t="shared" si="4"/>
        <v>0</v>
      </c>
      <c r="G73" s="111" t="s">
        <v>250</v>
      </c>
      <c r="H73" s="111" t="s">
        <v>250</v>
      </c>
      <c r="I73" s="111" t="s">
        <v>250</v>
      </c>
      <c r="J73" s="111" t="s">
        <v>250</v>
      </c>
    </row>
    <row r="74" spans="1:10" ht="18" customHeight="1">
      <c r="A74" s="9" t="s">
        <v>88</v>
      </c>
      <c r="B74" s="7">
        <v>3342</v>
      </c>
      <c r="C74" s="111" t="s">
        <v>250</v>
      </c>
      <c r="D74" s="111" t="s">
        <v>250</v>
      </c>
      <c r="E74" s="111" t="s">
        <v>250</v>
      </c>
      <c r="F74" s="144">
        <f t="shared" si="4"/>
        <v>0</v>
      </c>
      <c r="G74" s="111" t="s">
        <v>250</v>
      </c>
      <c r="H74" s="111" t="s">
        <v>250</v>
      </c>
      <c r="I74" s="111" t="s">
        <v>250</v>
      </c>
      <c r="J74" s="111" t="s">
        <v>250</v>
      </c>
    </row>
    <row r="75" spans="1:10" ht="19.5" customHeight="1">
      <c r="A75" s="9" t="s">
        <v>111</v>
      </c>
      <c r="B75" s="7">
        <v>3343</v>
      </c>
      <c r="C75" s="111" t="s">
        <v>250</v>
      </c>
      <c r="D75" s="111" t="s">
        <v>250</v>
      </c>
      <c r="E75" s="111" t="s">
        <v>250</v>
      </c>
      <c r="F75" s="144">
        <f t="shared" si="4"/>
        <v>0</v>
      </c>
      <c r="G75" s="111" t="s">
        <v>250</v>
      </c>
      <c r="H75" s="111" t="s">
        <v>250</v>
      </c>
      <c r="I75" s="111" t="s">
        <v>250</v>
      </c>
      <c r="J75" s="111" t="s">
        <v>250</v>
      </c>
    </row>
    <row r="76" spans="1:10" ht="18.75" customHeight="1">
      <c r="A76" s="9" t="s">
        <v>432</v>
      </c>
      <c r="B76" s="7">
        <v>3350</v>
      </c>
      <c r="C76" s="111" t="s">
        <v>250</v>
      </c>
      <c r="D76" s="111" t="s">
        <v>250</v>
      </c>
      <c r="E76" s="111" t="s">
        <v>250</v>
      </c>
      <c r="F76" s="144">
        <f t="shared" si="4"/>
        <v>0</v>
      </c>
      <c r="G76" s="111" t="s">
        <v>250</v>
      </c>
      <c r="H76" s="111" t="s">
        <v>250</v>
      </c>
      <c r="I76" s="111" t="s">
        <v>250</v>
      </c>
      <c r="J76" s="111" t="s">
        <v>250</v>
      </c>
    </row>
    <row r="77" spans="1:10" ht="18" customHeight="1">
      <c r="A77" s="9" t="s">
        <v>433</v>
      </c>
      <c r="B77" s="10">
        <v>3360</v>
      </c>
      <c r="C77" s="111" t="s">
        <v>250</v>
      </c>
      <c r="D77" s="111" t="s">
        <v>250</v>
      </c>
      <c r="E77" s="111" t="s">
        <v>250</v>
      </c>
      <c r="F77" s="144">
        <f t="shared" si="4"/>
        <v>0</v>
      </c>
      <c r="G77" s="111" t="s">
        <v>250</v>
      </c>
      <c r="H77" s="111" t="s">
        <v>250</v>
      </c>
      <c r="I77" s="111" t="s">
        <v>250</v>
      </c>
      <c r="J77" s="111" t="s">
        <v>250</v>
      </c>
    </row>
    <row r="78" spans="1:10" ht="18.75" customHeight="1">
      <c r="A78" s="9" t="s">
        <v>434</v>
      </c>
      <c r="B78" s="10">
        <v>3370</v>
      </c>
      <c r="C78" s="111" t="s">
        <v>250</v>
      </c>
      <c r="D78" s="111" t="s">
        <v>250</v>
      </c>
      <c r="E78" s="111" t="s">
        <v>250</v>
      </c>
      <c r="F78" s="116">
        <f t="shared" si="4"/>
        <v>0</v>
      </c>
      <c r="G78" s="111" t="s">
        <v>250</v>
      </c>
      <c r="H78" s="111" t="s">
        <v>250</v>
      </c>
      <c r="I78" s="111" t="s">
        <v>250</v>
      </c>
      <c r="J78" s="111" t="s">
        <v>250</v>
      </c>
    </row>
    <row r="79" spans="1:10" ht="20.100000000000001" customHeight="1">
      <c r="A79" s="9" t="s">
        <v>385</v>
      </c>
      <c r="B79" s="10">
        <v>3380</v>
      </c>
      <c r="C79" s="111" t="s">
        <v>250</v>
      </c>
      <c r="D79" s="111" t="s">
        <v>250</v>
      </c>
      <c r="E79" s="111" t="s">
        <v>250</v>
      </c>
      <c r="F79" s="116">
        <f t="shared" si="4"/>
        <v>0</v>
      </c>
      <c r="G79" s="111" t="s">
        <v>250</v>
      </c>
      <c r="H79" s="111" t="s">
        <v>250</v>
      </c>
      <c r="I79" s="111" t="s">
        <v>250</v>
      </c>
      <c r="J79" s="111" t="s">
        <v>250</v>
      </c>
    </row>
    <row r="80" spans="1:10" s="17" customFormat="1" ht="20.100000000000001" customHeight="1">
      <c r="A80" s="11" t="s">
        <v>143</v>
      </c>
      <c r="B80" s="12">
        <v>3395</v>
      </c>
      <c r="C80" s="142">
        <f>SUM(C63,C70)</f>
        <v>0</v>
      </c>
      <c r="D80" s="142">
        <f>SUM(D63,D70)</f>
        <v>0</v>
      </c>
      <c r="E80" s="142">
        <f>SUM(E63,E70)</f>
        <v>0</v>
      </c>
      <c r="F80" s="116">
        <f t="shared" si="4"/>
        <v>0</v>
      </c>
      <c r="G80" s="142">
        <f>SUM(G63,G70)</f>
        <v>0</v>
      </c>
      <c r="H80" s="142">
        <f>SUM(H63,H70)</f>
        <v>0</v>
      </c>
      <c r="I80" s="142">
        <f>SUM(I63,I70)</f>
        <v>0</v>
      </c>
      <c r="J80" s="142">
        <f>SUM(J63,J70)</f>
        <v>0</v>
      </c>
    </row>
    <row r="81" spans="1:10" s="17" customFormat="1" ht="20.100000000000001" customHeight="1">
      <c r="A81" s="153" t="s">
        <v>420</v>
      </c>
      <c r="B81" s="12">
        <v>3400</v>
      </c>
      <c r="C81" s="142">
        <v>0</v>
      </c>
      <c r="D81" s="142">
        <f>SUM(D42,D61,D80)</f>
        <v>0</v>
      </c>
      <c r="E81" s="192">
        <f>SUM(E42,E61,E80)</f>
        <v>3</v>
      </c>
      <c r="F81" s="192"/>
      <c r="G81" s="192"/>
      <c r="H81" s="192"/>
      <c r="I81" s="192"/>
      <c r="J81" s="192"/>
    </row>
    <row r="82" spans="1:10" ht="20.100000000000001" customHeight="1">
      <c r="A82" s="9" t="s">
        <v>263</v>
      </c>
      <c r="B82" s="10">
        <v>3405</v>
      </c>
      <c r="C82" s="117">
        <v>0</v>
      </c>
      <c r="D82" s="158"/>
      <c r="E82" s="191"/>
      <c r="F82" s="191">
        <f>E84</f>
        <v>3</v>
      </c>
      <c r="G82" s="191">
        <f>F82</f>
        <v>3</v>
      </c>
      <c r="H82" s="191">
        <f>G82</f>
        <v>3</v>
      </c>
      <c r="I82" s="191">
        <f>H82</f>
        <v>3</v>
      </c>
      <c r="J82" s="191">
        <f>I82</f>
        <v>3</v>
      </c>
    </row>
    <row r="83" spans="1:10" ht="20.100000000000001" customHeight="1">
      <c r="A83" s="88" t="s">
        <v>146</v>
      </c>
      <c r="B83" s="10">
        <v>3410</v>
      </c>
      <c r="C83" s="117"/>
      <c r="D83" s="158"/>
      <c r="E83" s="191"/>
      <c r="F83" s="162">
        <f t="shared" si="4"/>
        <v>0</v>
      </c>
      <c r="G83" s="191"/>
      <c r="H83" s="191"/>
      <c r="I83" s="191"/>
      <c r="J83" s="191"/>
    </row>
    <row r="84" spans="1:10" ht="20.100000000000001" customHeight="1">
      <c r="A84" s="9" t="s">
        <v>266</v>
      </c>
      <c r="B84" s="10">
        <v>3415</v>
      </c>
      <c r="C84" s="142">
        <v>0</v>
      </c>
      <c r="D84" s="142">
        <f>SUM(D82,D81,D83)</f>
        <v>0</v>
      </c>
      <c r="E84" s="192">
        <f>SUM(E82,E81,E83)</f>
        <v>3</v>
      </c>
      <c r="F84" s="192">
        <v>3</v>
      </c>
      <c r="G84" s="192">
        <v>3</v>
      </c>
      <c r="H84" s="192">
        <v>3</v>
      </c>
      <c r="I84" s="192">
        <v>3</v>
      </c>
      <c r="J84" s="192">
        <v>3</v>
      </c>
    </row>
    <row r="85" spans="1:10" s="17" customFormat="1" ht="20.100000000000001" customHeight="1">
      <c r="A85" s="2"/>
      <c r="B85" s="36"/>
      <c r="C85" s="39"/>
      <c r="D85" s="37"/>
      <c r="E85" s="37"/>
      <c r="F85" s="20"/>
      <c r="G85" s="37"/>
      <c r="H85" s="37"/>
      <c r="I85" s="37"/>
      <c r="J85" s="37"/>
    </row>
    <row r="86" spans="1:10" s="17" customFormat="1" ht="15" customHeight="1">
      <c r="A86" s="2"/>
      <c r="B86" s="36"/>
      <c r="C86" s="39"/>
      <c r="D86" s="37"/>
      <c r="E86" s="37"/>
      <c r="F86" s="20"/>
      <c r="G86" s="37"/>
      <c r="H86" s="37"/>
      <c r="I86" s="37"/>
      <c r="J86" s="37"/>
    </row>
    <row r="87" spans="1:10" s="3" customFormat="1" ht="20.100000000000001" customHeight="1">
      <c r="A87" s="30"/>
      <c r="B87" s="1"/>
      <c r="C87" s="219" t="s">
        <v>101</v>
      </c>
      <c r="D87" s="220"/>
      <c r="E87" s="220"/>
      <c r="F87" s="220"/>
      <c r="G87" s="15"/>
      <c r="H87" s="267"/>
      <c r="I87" s="217"/>
      <c r="J87" s="217"/>
    </row>
    <row r="88" spans="1:10" ht="20.100000000000001" customHeight="1">
      <c r="A88" s="79" t="s">
        <v>221</v>
      </c>
      <c r="B88" s="3"/>
      <c r="C88" s="217" t="s">
        <v>72</v>
      </c>
      <c r="D88" s="217"/>
      <c r="E88" s="217"/>
      <c r="F88" s="217"/>
      <c r="G88" s="29"/>
      <c r="H88" s="218" t="s">
        <v>96</v>
      </c>
      <c r="I88" s="218"/>
      <c r="J88" s="218"/>
    </row>
    <row r="89" spans="1:10">
      <c r="C89" s="5"/>
    </row>
    <row r="90" spans="1:10">
      <c r="C90" s="5"/>
    </row>
    <row r="91" spans="1:10">
      <c r="C91" s="5"/>
    </row>
    <row r="92" spans="1:10">
      <c r="C92" s="5"/>
    </row>
    <row r="93" spans="1:10">
      <c r="C93" s="5"/>
    </row>
    <row r="94" spans="1:10">
      <c r="C94" s="5"/>
    </row>
    <row r="95" spans="1:10">
      <c r="C95" s="5"/>
    </row>
    <row r="96" spans="1:10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5"/>
    </row>
    <row r="103" spans="3:3">
      <c r="C103" s="5"/>
    </row>
    <row r="104" spans="3:3">
      <c r="C104" s="5"/>
    </row>
    <row r="105" spans="3:3">
      <c r="C105" s="5"/>
    </row>
    <row r="106" spans="3:3">
      <c r="C106" s="5"/>
    </row>
    <row r="107" spans="3:3">
      <c r="C107" s="5"/>
    </row>
    <row r="108" spans="3:3">
      <c r="C108" s="5"/>
    </row>
    <row r="109" spans="3:3">
      <c r="C109" s="5"/>
    </row>
    <row r="110" spans="3:3">
      <c r="C110" s="5"/>
    </row>
    <row r="111" spans="3:3">
      <c r="C111" s="5"/>
    </row>
    <row r="112" spans="3:3">
      <c r="C112" s="5"/>
    </row>
    <row r="113" spans="3:3">
      <c r="C113" s="5"/>
    </row>
    <row r="114" spans="3:3">
      <c r="C114" s="5"/>
    </row>
    <row r="115" spans="3:3">
      <c r="C115" s="5"/>
    </row>
    <row r="116" spans="3:3">
      <c r="C116" s="5"/>
    </row>
    <row r="117" spans="3:3">
      <c r="C117" s="5"/>
    </row>
    <row r="118" spans="3:3">
      <c r="C118" s="5"/>
    </row>
    <row r="119" spans="3:3">
      <c r="C119" s="5"/>
    </row>
  </sheetData>
  <mergeCells count="15">
    <mergeCell ref="C6:J6"/>
    <mergeCell ref="C88:F88"/>
    <mergeCell ref="H88:J88"/>
    <mergeCell ref="C87:F87"/>
    <mergeCell ref="H87:J87"/>
    <mergeCell ref="C43:J43"/>
    <mergeCell ref="C62:J62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1.1811023622047245" right="0.39370078740157483" top="0.78740157480314965" bottom="0.78740157480314965" header="0.31496062992125984" footer="0.51181102362204722"/>
  <pageSetup paperSize="9" scale="54" orientation="landscape" r:id="rId1"/>
  <headerFooter alignWithMargins="0">
    <oddHeader>&amp;C&amp;"Times New Roman,обычный"&amp;14 
9&amp;R&amp;"Times New Roman,обычный"&amp;14
Продовження додатка 1
Таблиця 3</oddHeader>
  </headerFooter>
  <rowBreaks count="1" manualBreakCount="1">
    <brk id="4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Q183"/>
  <sheetViews>
    <sheetView zoomScale="75" zoomScaleNormal="75" zoomScaleSheetLayoutView="50" workbookViewId="0">
      <selection activeCell="G24" sqref="G24"/>
    </sheetView>
  </sheetViews>
  <sheetFormatPr defaultRowHeight="18.75"/>
  <cols>
    <col min="1" max="1" width="80.140625" style="3" customWidth="1"/>
    <col min="2" max="2" width="9.85546875" style="27" customWidth="1"/>
    <col min="3" max="5" width="19.42578125" style="27" customWidth="1"/>
    <col min="6" max="10" width="19.42578125" style="3" customWidth="1"/>
    <col min="11" max="11" width="9.5703125" style="3" customWidth="1"/>
    <col min="12" max="12" width="9.85546875" style="3" customWidth="1"/>
    <col min="13" max="16384" width="9.140625" style="3"/>
  </cols>
  <sheetData>
    <row r="1" spans="1:17">
      <c r="A1" s="270" t="s">
        <v>177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7">
      <c r="A2" s="277"/>
      <c r="B2" s="277"/>
      <c r="C2" s="277"/>
      <c r="D2" s="277"/>
      <c r="E2" s="277"/>
      <c r="F2" s="277"/>
      <c r="G2" s="277"/>
      <c r="H2" s="277"/>
      <c r="I2" s="277"/>
      <c r="J2" s="277"/>
    </row>
    <row r="3" spans="1:17" ht="43.5" customHeight="1">
      <c r="A3" s="240" t="s">
        <v>206</v>
      </c>
      <c r="B3" s="229" t="s">
        <v>11</v>
      </c>
      <c r="C3" s="229" t="s">
        <v>25</v>
      </c>
      <c r="D3" s="229" t="s">
        <v>28</v>
      </c>
      <c r="E3" s="258" t="s">
        <v>144</v>
      </c>
      <c r="F3" s="229" t="s">
        <v>15</v>
      </c>
      <c r="G3" s="229" t="s">
        <v>157</v>
      </c>
      <c r="H3" s="229"/>
      <c r="I3" s="229"/>
      <c r="J3" s="229"/>
    </row>
    <row r="4" spans="1:17" ht="56.25" customHeight="1">
      <c r="A4" s="240"/>
      <c r="B4" s="229"/>
      <c r="C4" s="229"/>
      <c r="D4" s="229"/>
      <c r="E4" s="258"/>
      <c r="F4" s="229"/>
      <c r="G4" s="16" t="s">
        <v>158</v>
      </c>
      <c r="H4" s="16" t="s">
        <v>159</v>
      </c>
      <c r="I4" s="16" t="s">
        <v>160</v>
      </c>
      <c r="J4" s="16" t="s">
        <v>62</v>
      </c>
    </row>
    <row r="5" spans="1:17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</row>
    <row r="6" spans="1:17" s="6" customFormat="1" ht="42.75" customHeight="1">
      <c r="A6" s="11" t="s">
        <v>76</v>
      </c>
      <c r="B6" s="92">
        <v>4000</v>
      </c>
      <c r="C6" s="142">
        <f>SUM(C7:C12)</f>
        <v>0</v>
      </c>
      <c r="D6" s="142">
        <f>SUM(D7:D12)</f>
        <v>0</v>
      </c>
      <c r="E6" s="142">
        <f>SUM(E7:E12)</f>
        <v>424.7</v>
      </c>
      <c r="F6" s="202">
        <f t="shared" ref="F6:F12" si="0">SUM(G6:J6)</f>
        <v>1407.5</v>
      </c>
      <c r="G6" s="201">
        <f>SUM(G7:G12)</f>
        <v>1407.5</v>
      </c>
      <c r="H6" s="142">
        <f>SUM(H7:H12)</f>
        <v>0</v>
      </c>
      <c r="I6" s="142">
        <f>SUM(I7:I12)</f>
        <v>0</v>
      </c>
      <c r="J6" s="142">
        <f>SUM(J7:J12)</f>
        <v>0</v>
      </c>
    </row>
    <row r="7" spans="1:17" ht="20.100000000000001" customHeight="1">
      <c r="A7" s="9" t="s">
        <v>1</v>
      </c>
      <c r="B7" s="93" t="s">
        <v>183</v>
      </c>
      <c r="C7" s="111"/>
      <c r="D7" s="111"/>
      <c r="E7" s="111"/>
      <c r="F7" s="116">
        <f t="shared" si="0"/>
        <v>0</v>
      </c>
      <c r="G7" s="111"/>
      <c r="H7" s="111"/>
      <c r="I7" s="111"/>
      <c r="J7" s="111"/>
    </row>
    <row r="8" spans="1:17" ht="20.100000000000001" customHeight="1">
      <c r="A8" s="9" t="s">
        <v>2</v>
      </c>
      <c r="B8" s="92">
        <v>4020</v>
      </c>
      <c r="C8" s="111"/>
      <c r="D8" s="111"/>
      <c r="E8" s="111">
        <v>424.7</v>
      </c>
      <c r="F8" s="195">
        <f t="shared" si="0"/>
        <v>507.5</v>
      </c>
      <c r="G8" s="194">
        <v>507.5</v>
      </c>
      <c r="H8" s="111"/>
      <c r="I8" s="111"/>
      <c r="J8" s="111"/>
      <c r="Q8" s="23"/>
    </row>
    <row r="9" spans="1:17" ht="20.100000000000001" customHeight="1">
      <c r="A9" s="9" t="s">
        <v>24</v>
      </c>
      <c r="B9" s="93">
        <v>4030</v>
      </c>
      <c r="C9" s="111"/>
      <c r="D9" s="111"/>
      <c r="E9" s="111"/>
      <c r="F9" s="116">
        <f t="shared" si="0"/>
        <v>0</v>
      </c>
      <c r="G9" s="111"/>
      <c r="H9" s="111"/>
      <c r="I9" s="111"/>
      <c r="J9" s="111"/>
      <c r="P9" s="23"/>
    </row>
    <row r="10" spans="1:17" ht="20.100000000000001" customHeight="1">
      <c r="A10" s="9" t="s">
        <v>3</v>
      </c>
      <c r="B10" s="92">
        <v>4040</v>
      </c>
      <c r="C10" s="111"/>
      <c r="D10" s="111"/>
      <c r="E10" s="111"/>
      <c r="F10" s="116">
        <f t="shared" si="0"/>
        <v>0</v>
      </c>
      <c r="G10" s="111"/>
      <c r="H10" s="111"/>
      <c r="I10" s="111"/>
      <c r="J10" s="111"/>
    </row>
    <row r="11" spans="1:17" ht="37.5">
      <c r="A11" s="9" t="s">
        <v>58</v>
      </c>
      <c r="B11" s="93">
        <v>4050</v>
      </c>
      <c r="C11" s="111"/>
      <c r="D11" s="111"/>
      <c r="E11" s="111"/>
      <c r="F11" s="116">
        <f t="shared" si="0"/>
        <v>0</v>
      </c>
      <c r="G11" s="111"/>
      <c r="H11" s="111"/>
      <c r="I11" s="111"/>
      <c r="J11" s="111"/>
    </row>
    <row r="12" spans="1:17">
      <c r="A12" s="9" t="s">
        <v>312</v>
      </c>
      <c r="B12" s="140">
        <v>4060</v>
      </c>
      <c r="C12" s="111"/>
      <c r="D12" s="111"/>
      <c r="E12" s="111"/>
      <c r="F12" s="116">
        <f t="shared" si="0"/>
        <v>900</v>
      </c>
      <c r="G12" s="111">
        <v>900</v>
      </c>
      <c r="H12" s="111"/>
      <c r="I12" s="111"/>
      <c r="J12" s="111"/>
    </row>
    <row r="13" spans="1:17" ht="20.100000000000001" customHeight="1">
      <c r="B13" s="3"/>
      <c r="C13" s="3"/>
      <c r="D13" s="3"/>
      <c r="E13" s="3"/>
      <c r="F13" s="80"/>
      <c r="G13" s="80"/>
      <c r="H13" s="80"/>
      <c r="I13" s="80"/>
      <c r="J13" s="80"/>
    </row>
    <row r="14" spans="1:17" ht="20.100000000000001" customHeight="1">
      <c r="B14" s="3"/>
      <c r="C14" s="3"/>
      <c r="D14" s="3"/>
      <c r="E14" s="3"/>
      <c r="F14" s="80"/>
      <c r="G14" s="80"/>
      <c r="H14" s="80"/>
      <c r="I14" s="80"/>
      <c r="J14" s="80"/>
    </row>
    <row r="15" spans="1:17" s="2" customFormat="1" ht="20.100000000000001" customHeight="1">
      <c r="A15" s="5"/>
      <c r="C15" s="3"/>
      <c r="D15" s="3"/>
      <c r="E15" s="3"/>
      <c r="F15" s="3"/>
      <c r="G15" s="3"/>
      <c r="H15" s="3"/>
      <c r="I15" s="3"/>
      <c r="J15" s="3"/>
      <c r="K15" s="3"/>
    </row>
    <row r="16" spans="1:17" ht="20.100000000000001" customHeight="1">
      <c r="A16" s="30" t="s">
        <v>486</v>
      </c>
      <c r="B16" s="1"/>
      <c r="C16" s="219" t="s">
        <v>101</v>
      </c>
      <c r="D16" s="220"/>
      <c r="E16" s="220"/>
      <c r="F16" s="220"/>
      <c r="G16" s="15"/>
      <c r="H16" s="217" t="s">
        <v>487</v>
      </c>
      <c r="I16" s="217"/>
      <c r="J16" s="217"/>
    </row>
    <row r="17" spans="1:10" s="2" customFormat="1" ht="20.100000000000001" customHeight="1">
      <c r="A17" s="27" t="s">
        <v>71</v>
      </c>
      <c r="B17" s="3"/>
      <c r="C17" s="217" t="s">
        <v>72</v>
      </c>
      <c r="D17" s="217"/>
      <c r="E17" s="217"/>
      <c r="F17" s="217"/>
      <c r="G17" s="29"/>
      <c r="H17" s="218" t="s">
        <v>96</v>
      </c>
      <c r="I17" s="218"/>
      <c r="J17" s="218"/>
    </row>
    <row r="18" spans="1:10">
      <c r="A18" s="55"/>
    </row>
    <row r="19" spans="1:10">
      <c r="A19" s="55"/>
    </row>
    <row r="20" spans="1:10">
      <c r="A20" s="55"/>
    </row>
    <row r="21" spans="1:10">
      <c r="A21" s="55"/>
    </row>
    <row r="22" spans="1:10">
      <c r="A22" s="55"/>
    </row>
    <row r="23" spans="1:10">
      <c r="A23" s="55"/>
    </row>
    <row r="24" spans="1:10">
      <c r="A24" s="55"/>
    </row>
    <row r="25" spans="1:10">
      <c r="A25" s="55"/>
    </row>
    <row r="26" spans="1:10">
      <c r="A26" s="55"/>
    </row>
    <row r="27" spans="1:10">
      <c r="A27" s="55"/>
    </row>
    <row r="28" spans="1:10">
      <c r="A28" s="55"/>
    </row>
    <row r="29" spans="1:10">
      <c r="A29" s="55"/>
    </row>
    <row r="30" spans="1:10">
      <c r="A30" s="55"/>
    </row>
    <row r="31" spans="1:10">
      <c r="A31" s="55"/>
    </row>
    <row r="32" spans="1:10">
      <c r="A32" s="55"/>
    </row>
    <row r="33" spans="1:1">
      <c r="A33" s="55"/>
    </row>
    <row r="34" spans="1:1">
      <c r="A34" s="55"/>
    </row>
    <row r="35" spans="1:1">
      <c r="A35" s="55"/>
    </row>
    <row r="36" spans="1:1">
      <c r="A36" s="55"/>
    </row>
    <row r="37" spans="1:1">
      <c r="A37" s="55"/>
    </row>
    <row r="38" spans="1:1">
      <c r="A38" s="55"/>
    </row>
    <row r="39" spans="1:1">
      <c r="A39" s="55"/>
    </row>
    <row r="40" spans="1:1">
      <c r="A40" s="55"/>
    </row>
    <row r="41" spans="1:1">
      <c r="A41" s="55"/>
    </row>
    <row r="42" spans="1:1">
      <c r="A42" s="55"/>
    </row>
    <row r="43" spans="1:1">
      <c r="A43" s="55"/>
    </row>
    <row r="44" spans="1:1">
      <c r="A44" s="55"/>
    </row>
    <row r="45" spans="1:1">
      <c r="A45" s="55"/>
    </row>
    <row r="46" spans="1:1">
      <c r="A46" s="55"/>
    </row>
    <row r="47" spans="1:1">
      <c r="A47" s="55"/>
    </row>
    <row r="48" spans="1:1">
      <c r="A48" s="55"/>
    </row>
    <row r="49" spans="1:1">
      <c r="A49" s="55"/>
    </row>
    <row r="50" spans="1:1">
      <c r="A50" s="55"/>
    </row>
    <row r="51" spans="1:1">
      <c r="A51" s="55"/>
    </row>
    <row r="52" spans="1:1">
      <c r="A52" s="55"/>
    </row>
    <row r="53" spans="1:1">
      <c r="A53" s="55"/>
    </row>
    <row r="54" spans="1:1">
      <c r="A54" s="55"/>
    </row>
    <row r="55" spans="1:1">
      <c r="A55" s="55"/>
    </row>
    <row r="56" spans="1:1">
      <c r="A56" s="55"/>
    </row>
    <row r="57" spans="1:1">
      <c r="A57" s="55"/>
    </row>
    <row r="58" spans="1:1">
      <c r="A58" s="55"/>
    </row>
    <row r="59" spans="1:1">
      <c r="A59" s="55"/>
    </row>
    <row r="60" spans="1:1">
      <c r="A60" s="55"/>
    </row>
    <row r="61" spans="1:1">
      <c r="A61" s="55"/>
    </row>
    <row r="62" spans="1:1">
      <c r="A62" s="55"/>
    </row>
    <row r="63" spans="1:1">
      <c r="A63" s="55"/>
    </row>
    <row r="64" spans="1:1">
      <c r="A64" s="55"/>
    </row>
    <row r="65" spans="1:1">
      <c r="A65" s="55"/>
    </row>
    <row r="66" spans="1:1">
      <c r="A66" s="55"/>
    </row>
    <row r="67" spans="1:1">
      <c r="A67" s="55"/>
    </row>
    <row r="68" spans="1:1">
      <c r="A68" s="55"/>
    </row>
    <row r="69" spans="1:1">
      <c r="A69" s="55"/>
    </row>
    <row r="70" spans="1:1">
      <c r="A70" s="55"/>
    </row>
    <row r="71" spans="1:1">
      <c r="A71" s="55"/>
    </row>
    <row r="72" spans="1:1">
      <c r="A72" s="55"/>
    </row>
    <row r="73" spans="1:1">
      <c r="A73" s="55"/>
    </row>
    <row r="74" spans="1:1">
      <c r="A74" s="55"/>
    </row>
    <row r="75" spans="1:1">
      <c r="A75" s="55"/>
    </row>
    <row r="76" spans="1:1">
      <c r="A76" s="55"/>
    </row>
    <row r="77" spans="1:1">
      <c r="A77" s="55"/>
    </row>
    <row r="78" spans="1:1">
      <c r="A78" s="55"/>
    </row>
    <row r="79" spans="1:1">
      <c r="A79" s="55"/>
    </row>
    <row r="80" spans="1:1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  <row r="93" spans="1:1">
      <c r="A93" s="55"/>
    </row>
    <row r="94" spans="1:1">
      <c r="A94" s="55"/>
    </row>
    <row r="95" spans="1:1">
      <c r="A95" s="55"/>
    </row>
    <row r="96" spans="1:1">
      <c r="A96" s="55"/>
    </row>
    <row r="97" spans="1:1">
      <c r="A97" s="55"/>
    </row>
    <row r="98" spans="1:1">
      <c r="A98" s="55"/>
    </row>
    <row r="99" spans="1:1">
      <c r="A99" s="55"/>
    </row>
    <row r="100" spans="1:1">
      <c r="A100" s="55"/>
    </row>
    <row r="101" spans="1:1">
      <c r="A101" s="55"/>
    </row>
    <row r="102" spans="1:1">
      <c r="A102" s="55"/>
    </row>
    <row r="103" spans="1:1">
      <c r="A103" s="55"/>
    </row>
    <row r="104" spans="1:1">
      <c r="A104" s="55"/>
    </row>
    <row r="105" spans="1:1">
      <c r="A105" s="55"/>
    </row>
    <row r="106" spans="1:1">
      <c r="A106" s="55"/>
    </row>
    <row r="107" spans="1:1">
      <c r="A107" s="55"/>
    </row>
    <row r="108" spans="1:1">
      <c r="A108" s="55"/>
    </row>
    <row r="109" spans="1:1">
      <c r="A109" s="55"/>
    </row>
    <row r="110" spans="1:1">
      <c r="A110" s="55"/>
    </row>
    <row r="111" spans="1:1">
      <c r="A111" s="55"/>
    </row>
    <row r="112" spans="1:1">
      <c r="A112" s="55"/>
    </row>
    <row r="113" spans="1:1">
      <c r="A113" s="55"/>
    </row>
    <row r="114" spans="1:1">
      <c r="A114" s="55"/>
    </row>
    <row r="115" spans="1:1">
      <c r="A115" s="55"/>
    </row>
    <row r="116" spans="1:1">
      <c r="A116" s="55"/>
    </row>
    <row r="117" spans="1:1">
      <c r="A117" s="55"/>
    </row>
    <row r="118" spans="1:1">
      <c r="A118" s="55"/>
    </row>
    <row r="119" spans="1:1">
      <c r="A119" s="55"/>
    </row>
    <row r="120" spans="1:1">
      <c r="A120" s="55"/>
    </row>
    <row r="121" spans="1:1">
      <c r="A121" s="55"/>
    </row>
    <row r="122" spans="1:1">
      <c r="A122" s="55"/>
    </row>
    <row r="123" spans="1:1">
      <c r="A123" s="55"/>
    </row>
    <row r="124" spans="1:1">
      <c r="A124" s="55"/>
    </row>
    <row r="125" spans="1:1">
      <c r="A125" s="55"/>
    </row>
    <row r="126" spans="1:1">
      <c r="A126" s="55"/>
    </row>
    <row r="127" spans="1:1">
      <c r="A127" s="55"/>
    </row>
    <row r="128" spans="1:1">
      <c r="A128" s="55"/>
    </row>
    <row r="129" spans="1:1">
      <c r="A129" s="55"/>
    </row>
    <row r="130" spans="1:1">
      <c r="A130" s="55"/>
    </row>
    <row r="131" spans="1:1">
      <c r="A131" s="55"/>
    </row>
    <row r="132" spans="1:1">
      <c r="A132" s="55"/>
    </row>
    <row r="133" spans="1:1">
      <c r="A133" s="55"/>
    </row>
    <row r="134" spans="1:1">
      <c r="A134" s="55"/>
    </row>
    <row r="135" spans="1:1">
      <c r="A135" s="55"/>
    </row>
    <row r="136" spans="1:1">
      <c r="A136" s="55"/>
    </row>
    <row r="137" spans="1:1">
      <c r="A137" s="55"/>
    </row>
    <row r="138" spans="1:1">
      <c r="A138" s="55"/>
    </row>
    <row r="139" spans="1:1">
      <c r="A139" s="55"/>
    </row>
    <row r="140" spans="1:1">
      <c r="A140" s="55"/>
    </row>
    <row r="141" spans="1:1">
      <c r="A141" s="55"/>
    </row>
    <row r="142" spans="1:1">
      <c r="A142" s="55"/>
    </row>
    <row r="143" spans="1:1">
      <c r="A143" s="55"/>
    </row>
    <row r="144" spans="1:1">
      <c r="A144" s="55"/>
    </row>
    <row r="145" spans="1:1">
      <c r="A145" s="55"/>
    </row>
    <row r="146" spans="1:1">
      <c r="A146" s="55"/>
    </row>
    <row r="147" spans="1:1">
      <c r="A147" s="55"/>
    </row>
    <row r="148" spans="1:1">
      <c r="A148" s="55"/>
    </row>
    <row r="149" spans="1:1">
      <c r="A149" s="55"/>
    </row>
    <row r="150" spans="1:1">
      <c r="A150" s="55"/>
    </row>
    <row r="151" spans="1:1">
      <c r="A151" s="55"/>
    </row>
    <row r="152" spans="1:1">
      <c r="A152" s="55"/>
    </row>
    <row r="153" spans="1:1">
      <c r="A153" s="55"/>
    </row>
    <row r="154" spans="1:1">
      <c r="A154" s="55"/>
    </row>
    <row r="155" spans="1:1">
      <c r="A155" s="55"/>
    </row>
    <row r="156" spans="1:1">
      <c r="A156" s="55"/>
    </row>
    <row r="157" spans="1:1">
      <c r="A157" s="55"/>
    </row>
    <row r="158" spans="1:1">
      <c r="A158" s="55"/>
    </row>
    <row r="159" spans="1:1">
      <c r="A159" s="55"/>
    </row>
    <row r="160" spans="1:1">
      <c r="A160" s="55"/>
    </row>
    <row r="161" spans="1:1">
      <c r="A161" s="55"/>
    </row>
    <row r="162" spans="1:1">
      <c r="A162" s="55"/>
    </row>
    <row r="163" spans="1:1">
      <c r="A163" s="55"/>
    </row>
    <row r="164" spans="1:1">
      <c r="A164" s="55"/>
    </row>
    <row r="165" spans="1:1">
      <c r="A165" s="55"/>
    </row>
    <row r="166" spans="1:1">
      <c r="A166" s="55"/>
    </row>
    <row r="167" spans="1:1">
      <c r="A167" s="55"/>
    </row>
    <row r="168" spans="1:1">
      <c r="A168" s="55"/>
    </row>
    <row r="169" spans="1:1">
      <c r="A169" s="55"/>
    </row>
    <row r="170" spans="1:1">
      <c r="A170" s="55"/>
    </row>
    <row r="171" spans="1:1">
      <c r="A171" s="55"/>
    </row>
    <row r="172" spans="1:1">
      <c r="A172" s="55"/>
    </row>
    <row r="173" spans="1:1">
      <c r="A173" s="55"/>
    </row>
    <row r="174" spans="1:1">
      <c r="A174" s="55"/>
    </row>
    <row r="175" spans="1:1">
      <c r="A175" s="55"/>
    </row>
    <row r="176" spans="1:1">
      <c r="A176" s="55"/>
    </row>
    <row r="177" spans="1:1">
      <c r="A177" s="55"/>
    </row>
    <row r="178" spans="1:1">
      <c r="A178" s="55"/>
    </row>
    <row r="179" spans="1:1">
      <c r="A179" s="55"/>
    </row>
    <row r="180" spans="1:1">
      <c r="A180" s="55"/>
    </row>
    <row r="181" spans="1:1">
      <c r="A181" s="55"/>
    </row>
    <row r="182" spans="1:1">
      <c r="A182" s="55"/>
    </row>
    <row r="183" spans="1:1">
      <c r="A183" s="55"/>
    </row>
  </sheetData>
  <mergeCells count="13">
    <mergeCell ref="F3:F4"/>
    <mergeCell ref="G3:J3"/>
    <mergeCell ref="E3:E4"/>
    <mergeCell ref="A3:A4"/>
    <mergeCell ref="C16:F16"/>
    <mergeCell ref="H16:J16"/>
    <mergeCell ref="C17:F17"/>
    <mergeCell ref="H17:J17"/>
    <mergeCell ref="A1:J1"/>
    <mergeCell ref="B3:B4"/>
    <mergeCell ref="C3:C4"/>
    <mergeCell ref="D3:D4"/>
    <mergeCell ref="A2:J2"/>
  </mergeCells>
  <phoneticPr fontId="0" type="noConversion"/>
  <pageMargins left="1.1811023622047245" right="0.39370078740157483" top="0.78740157480314965" bottom="0.78740157480314965" header="0.39370078740157483" footer="0.31496062992125984"/>
  <pageSetup paperSize="9" scale="53" firstPageNumber="9" orientation="landscape" useFirstPageNumber="1" r:id="rId1"/>
  <headerFooter alignWithMargins="0">
    <oddHeader>&amp;C&amp;"Times New Roman,обычный"&amp;14 10&amp;R&amp;"Times New Roman,обычный"&amp;14
Продовження додатка 1 
Таблиця 4</oddHeader>
  </headerFooter>
  <ignoredErrors>
    <ignoredError sqref="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J26"/>
  <sheetViews>
    <sheetView zoomScale="75" zoomScaleNormal="75" zoomScaleSheetLayoutView="75" workbookViewId="0">
      <selection activeCell="F13" sqref="F13"/>
    </sheetView>
  </sheetViews>
  <sheetFormatPr defaultRowHeight="12.75"/>
  <cols>
    <col min="1" max="1" width="94.42578125" style="34" customWidth="1"/>
    <col min="2" max="2" width="19.42578125" style="34" customWidth="1"/>
    <col min="3" max="3" width="25" style="34" customWidth="1"/>
    <col min="4" max="4" width="20.5703125" style="34" customWidth="1"/>
    <col min="5" max="5" width="22.140625" style="34" customWidth="1"/>
    <col min="6" max="6" width="21" style="34" customWidth="1"/>
    <col min="7" max="7" width="24.42578125" style="34" customWidth="1"/>
    <col min="8" max="8" width="91.85546875" style="34" customWidth="1"/>
    <col min="9" max="9" width="9.5703125" style="34" customWidth="1"/>
    <col min="10" max="16384" width="9.140625" style="34"/>
  </cols>
  <sheetData>
    <row r="1" spans="1:8" ht="25.5" customHeight="1">
      <c r="A1" s="278" t="s">
        <v>179</v>
      </c>
      <c r="B1" s="278"/>
      <c r="C1" s="278"/>
      <c r="D1" s="278"/>
      <c r="E1" s="278"/>
      <c r="F1" s="278"/>
      <c r="G1" s="278"/>
      <c r="H1" s="278"/>
    </row>
    <row r="2" spans="1:8" ht="16.5" customHeight="1"/>
    <row r="3" spans="1:8" ht="45" customHeight="1">
      <c r="A3" s="279" t="s">
        <v>206</v>
      </c>
      <c r="B3" s="279" t="s">
        <v>0</v>
      </c>
      <c r="C3" s="279" t="s">
        <v>94</v>
      </c>
      <c r="D3" s="230" t="s">
        <v>25</v>
      </c>
      <c r="E3" s="230" t="s">
        <v>28</v>
      </c>
      <c r="F3" s="238" t="s">
        <v>144</v>
      </c>
      <c r="G3" s="230" t="s">
        <v>126</v>
      </c>
      <c r="H3" s="279" t="s">
        <v>95</v>
      </c>
    </row>
    <row r="4" spans="1:8" ht="52.5" customHeight="1">
      <c r="A4" s="280"/>
      <c r="B4" s="280"/>
      <c r="C4" s="280"/>
      <c r="D4" s="231"/>
      <c r="E4" s="231"/>
      <c r="F4" s="239"/>
      <c r="G4" s="231"/>
      <c r="H4" s="280"/>
    </row>
    <row r="5" spans="1:8" s="68" customFormat="1" ht="18" customHeigh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</row>
    <row r="6" spans="1:8" s="68" customFormat="1" ht="20.100000000000001" customHeight="1">
      <c r="A6" s="67" t="s">
        <v>154</v>
      </c>
      <c r="B6" s="67"/>
      <c r="C6" s="45"/>
      <c r="D6" s="45"/>
      <c r="E6" s="45"/>
      <c r="F6" s="45"/>
      <c r="G6" s="45"/>
      <c r="H6" s="45"/>
    </row>
    <row r="7" spans="1:8" ht="56.25">
      <c r="A7" s="9" t="s">
        <v>379</v>
      </c>
      <c r="B7" s="8">
        <v>5000</v>
      </c>
      <c r="C7" s="95" t="s">
        <v>237</v>
      </c>
      <c r="D7" s="149" t="e">
        <f ca="1">('I. Фін результат'!C17/'I. Фін результат'!C7)*100</f>
        <v>#DIV/0!</v>
      </c>
      <c r="E7" s="149" t="e">
        <f ca="1">('I. Фін результат'!D17/'I. Фін результат'!D7)*100</f>
        <v>#DIV/0!</v>
      </c>
      <c r="F7" s="149" t="e">
        <f ca="1">('I. Фін результат'!E17/'I. Фін результат'!E7)*100</f>
        <v>#DIV/0!</v>
      </c>
      <c r="G7" s="149" t="e">
        <f ca="1">('I. Фін результат'!F17/'I. Фін результат'!F7)*100</f>
        <v>#DIV/0!</v>
      </c>
      <c r="H7" s="107"/>
    </row>
    <row r="8" spans="1:8" ht="56.25">
      <c r="A8" s="9" t="s">
        <v>380</v>
      </c>
      <c r="B8" s="8">
        <v>5010</v>
      </c>
      <c r="C8" s="95" t="s">
        <v>237</v>
      </c>
      <c r="D8" s="149" t="e">
        <f ca="1">('I. Фін результат'!C96/'I. Фін результат'!C7)*100</f>
        <v>#VALUE!</v>
      </c>
      <c r="E8" s="149" t="e">
        <f ca="1">('I. Фін результат'!D96/'I. Фін результат'!D7)*100</f>
        <v>#VALUE!</v>
      </c>
      <c r="F8" s="149" t="e">
        <f ca="1">('I. Фін результат'!E96/'I. Фін результат'!E7)*100</f>
        <v>#VALUE!</v>
      </c>
      <c r="G8" s="149" t="e">
        <f ca="1">('I. Фін результат'!F96/'I. Фін результат'!F7)*100</f>
        <v>#DIV/0!</v>
      </c>
      <c r="H8" s="107"/>
    </row>
    <row r="9" spans="1:8" ht="42.75" customHeight="1">
      <c r="A9" s="109" t="s">
        <v>382</v>
      </c>
      <c r="B9" s="8">
        <v>5020</v>
      </c>
      <c r="C9" s="95" t="s">
        <v>237</v>
      </c>
      <c r="D9" s="149" t="e">
        <f ca="1">('I. Фін результат'!C83/'Осн. фін. пок.'!C112)*100</f>
        <v>#DIV/0!</v>
      </c>
      <c r="E9" s="149" t="e">
        <f ca="1">('I. Фін результат'!D83/'Осн. фін. пок.'!D112)*100</f>
        <v>#DIV/0!</v>
      </c>
      <c r="F9" s="149">
        <f ca="1">('I. Фін результат'!E83/'Осн. фін. пок.'!E112)*100</f>
        <v>0.13073073975565236</v>
      </c>
      <c r="G9" s="149">
        <f ca="1">('I. Фін результат'!F83/'Осн. фін. пок.'!F112)*100</f>
        <v>1.2162490878087595E-2</v>
      </c>
      <c r="H9" s="107" t="s">
        <v>238</v>
      </c>
    </row>
    <row r="10" spans="1:8" ht="42.75" customHeight="1">
      <c r="A10" s="109" t="s">
        <v>383</v>
      </c>
      <c r="B10" s="8">
        <v>5030</v>
      </c>
      <c r="C10" s="95" t="s">
        <v>237</v>
      </c>
      <c r="D10" s="149" t="e">
        <f ca="1">('I. Фін результат'!C83/'Осн. фін. пок.'!C118)*100</f>
        <v>#DIV/0!</v>
      </c>
      <c r="E10" s="149" t="e">
        <f ca="1">('I. Фін результат'!D83/'Осн. фін. пок.'!D118)*100</f>
        <v>#DIV/0!</v>
      </c>
      <c r="F10" s="149">
        <f ca="1">('I. Фін результат'!E83/'Осн. фін. пок.'!E118)*100</f>
        <v>0.1547739766237731</v>
      </c>
      <c r="G10" s="149">
        <f ca="1">('I. Фін результат'!F83/'Осн. фін. пок.'!F118)*100</f>
        <v>2.4838549428623E-2</v>
      </c>
      <c r="H10" s="107"/>
    </row>
    <row r="11" spans="1:8" ht="56.25">
      <c r="A11" s="109" t="s">
        <v>381</v>
      </c>
      <c r="B11" s="8">
        <v>5040</v>
      </c>
      <c r="C11" s="95" t="s">
        <v>237</v>
      </c>
      <c r="D11" s="149" t="e">
        <f ca="1">('I. Фін результат'!C83/'I. Фін результат'!C7)*100</f>
        <v>#DIV/0!</v>
      </c>
      <c r="E11" s="149" t="e">
        <f ca="1">('I. Фін результат'!D83/'I. Фін результат'!D7)*100</f>
        <v>#DIV/0!</v>
      </c>
      <c r="F11" s="149" t="e">
        <f ca="1">('I. Фін результат'!E83/'I. Фін результат'!E7)*100</f>
        <v>#DIV/0!</v>
      </c>
      <c r="G11" s="149" t="e">
        <f ca="1">('I. Фін результат'!F83/'I. Фін результат'!F7)*100</f>
        <v>#DIV/0!</v>
      </c>
      <c r="H11" s="107" t="s">
        <v>239</v>
      </c>
    </row>
    <row r="12" spans="1:8" ht="20.100000000000001" customHeight="1">
      <c r="A12" s="67" t="s">
        <v>156</v>
      </c>
      <c r="B12" s="8"/>
      <c r="C12" s="96"/>
      <c r="D12" s="108"/>
      <c r="E12" s="108"/>
      <c r="F12" s="108"/>
      <c r="G12" s="108"/>
      <c r="H12" s="107"/>
    </row>
    <row r="13" spans="1:8" ht="56.25">
      <c r="A13" s="94" t="s">
        <v>348</v>
      </c>
      <c r="B13" s="8">
        <v>5100</v>
      </c>
      <c r="C13" s="95"/>
      <c r="D13" s="149" t="e">
        <f ca="1">('Осн. фін. пок.'!C113+'Осн. фін. пок.'!C114)/'I. Фін результат'!C96</f>
        <v>#VALUE!</v>
      </c>
      <c r="E13" s="149" t="e">
        <f ca="1">('Осн. фін. пок.'!D113+'Осн. фін. пок.'!D114)/'I. Фін результат'!D96</f>
        <v>#VALUE!</v>
      </c>
      <c r="F13" s="149" t="e">
        <f ca="1">('Осн. фін. пок.'!E113+'Осн. фін. пок.'!E114)/'I. Фін результат'!E96</f>
        <v>#VALUE!</v>
      </c>
      <c r="G13" s="149">
        <f ca="1">('Осн. фін. пок.'!F113+'Осн. фін. пок.'!F114)/'I. Фін результат'!F96</f>
        <v>0</v>
      </c>
      <c r="H13" s="107"/>
    </row>
    <row r="14" spans="1:8" s="68" customFormat="1" ht="56.25">
      <c r="A14" s="94" t="s">
        <v>371</v>
      </c>
      <c r="B14" s="8">
        <v>5110</v>
      </c>
      <c r="C14" s="95" t="s">
        <v>151</v>
      </c>
      <c r="D14" s="149" t="e">
        <f ca="1">('Осн. фін. пок.'!C118/('Осн. фін. пок.'!C113+'Осн. фін. пок.'!C114))</f>
        <v>#DIV/0!</v>
      </c>
      <c r="E14" s="149" t="e">
        <f ca="1">('Осн. фін. пок.'!D118/('Осн. фін. пок.'!D113+'Осн. фін. пок.'!D114))</f>
        <v>#DIV/0!</v>
      </c>
      <c r="F14" s="149" t="e">
        <f ca="1">('Осн. фін. пок.'!E118/('Осн. фін. пок.'!E113+'Осн. фін. пок.'!E114))</f>
        <v>#DIV/0!</v>
      </c>
      <c r="G14" s="149" t="e">
        <f ca="1">('Осн. фін. пок.'!F118/('Осн. фін. пок.'!F113+'Осн. фін. пок.'!F114))</f>
        <v>#DIV/0!</v>
      </c>
      <c r="H14" s="107" t="s">
        <v>240</v>
      </c>
    </row>
    <row r="15" spans="1:8" s="68" customFormat="1" ht="56.25">
      <c r="A15" s="94" t="s">
        <v>372</v>
      </c>
      <c r="B15" s="8">
        <v>5120</v>
      </c>
      <c r="C15" s="95" t="s">
        <v>151</v>
      </c>
      <c r="D15" s="149" t="e">
        <f ca="1">('Осн. фін. пок.'!C110/'Осн. фін. пок.'!C114)</f>
        <v>#DIV/0!</v>
      </c>
      <c r="E15" s="149" t="e">
        <f ca="1">('Осн. фін. пок.'!D110/'Осн. фін. пок.'!D114)</f>
        <v>#DIV/0!</v>
      </c>
      <c r="F15" s="149" t="e">
        <f ca="1">('Осн. фін. пок.'!E110/'Осн. фін. пок.'!E114)</f>
        <v>#DIV/0!</v>
      </c>
      <c r="G15" s="149" t="e">
        <f ca="1">('Осн. фін. пок.'!F110/'Осн. фін. пок.'!F114)</f>
        <v>#DIV/0!</v>
      </c>
      <c r="H15" s="107" t="s">
        <v>242</v>
      </c>
    </row>
    <row r="16" spans="1:8" ht="20.100000000000001" customHeight="1">
      <c r="A16" s="67" t="s">
        <v>155</v>
      </c>
      <c r="B16" s="8"/>
      <c r="C16" s="95"/>
      <c r="D16" s="108"/>
      <c r="E16" s="108"/>
      <c r="F16" s="108"/>
      <c r="G16" s="108"/>
      <c r="H16" s="107"/>
    </row>
    <row r="17" spans="1:10" ht="42.75" customHeight="1">
      <c r="A17" s="94" t="s">
        <v>373</v>
      </c>
      <c r="B17" s="8">
        <v>5200</v>
      </c>
      <c r="C17" s="95"/>
      <c r="D17" s="149" t="e">
        <f ca="1">('IV. Кап. інвестиції'!C6/'I. Фін результат'!C103)</f>
        <v>#DIV/0!</v>
      </c>
      <c r="E17" s="149" t="e">
        <f ca="1">('IV. Кап. інвестиції'!D6/'I. Фін результат'!D103)</f>
        <v>#DIV/0!</v>
      </c>
      <c r="F17" s="149">
        <f ca="1">('IV. Кап. інвестиції'!E6/'I. Фін результат'!E103)</f>
        <v>0.90942184154175587</v>
      </c>
      <c r="G17" s="149">
        <f ca="1">('IV. Кап. інвестиції'!F6/'I. Фін результат'!F103)</f>
        <v>1.1100157728706626</v>
      </c>
      <c r="H17" s="107"/>
    </row>
    <row r="18" spans="1:10" ht="75">
      <c r="A18" s="94" t="s">
        <v>374</v>
      </c>
      <c r="B18" s="8">
        <v>5210</v>
      </c>
      <c r="C18" s="95"/>
      <c r="D18" s="149" t="e">
        <f ca="1">('IV. Кап. інвестиції'!C6/'I. Фін результат'!C7)</f>
        <v>#DIV/0!</v>
      </c>
      <c r="E18" s="149" t="e">
        <f ca="1">('IV. Кап. інвестиції'!D6/'I. Фін результат'!D7)</f>
        <v>#DIV/0!</v>
      </c>
      <c r="F18" s="149" t="e">
        <f ca="1">('IV. Кап. інвестиції'!E6/'I. Фін результат'!E7)</f>
        <v>#DIV/0!</v>
      </c>
      <c r="G18" s="149" t="e">
        <f ca="1">('IV. Кап. інвестиції'!F6/'I. Фін результат'!F7)</f>
        <v>#DIV/0!</v>
      </c>
      <c r="H18" s="107"/>
    </row>
    <row r="19" spans="1:10" ht="42.75" customHeight="1">
      <c r="A19" s="94" t="s">
        <v>375</v>
      </c>
      <c r="B19" s="8">
        <v>5220</v>
      </c>
      <c r="C19" s="95" t="s">
        <v>313</v>
      </c>
      <c r="D19" s="149" t="e">
        <f ca="1">('Осн. фін. пок.'!C109/'Осн. фін. пок.'!C108)</f>
        <v>#DIV/0!</v>
      </c>
      <c r="E19" s="149" t="e">
        <f ca="1">('Осн. фін. пок.'!D109/'Осн. фін. пок.'!D108)</f>
        <v>#DIV/0!</v>
      </c>
      <c r="F19" s="149">
        <f ca="1">('Осн. фін. пок.'!E109/'Осн. фін. пок.'!E108)</f>
        <v>0.71027785271108723</v>
      </c>
      <c r="G19" s="149">
        <f ca="1">('Осн. фін. пок.'!F109/'Осн. фін. пок.'!F108)</f>
        <v>0.51818001192131935</v>
      </c>
      <c r="H19" s="107" t="s">
        <v>241</v>
      </c>
    </row>
    <row r="20" spans="1:10" ht="20.100000000000001" customHeight="1">
      <c r="A20" s="67" t="s">
        <v>212</v>
      </c>
      <c r="B20" s="8"/>
      <c r="C20" s="95"/>
      <c r="D20" s="108"/>
      <c r="E20" s="108"/>
      <c r="F20" s="108"/>
      <c r="G20" s="108"/>
      <c r="H20" s="107"/>
    </row>
    <row r="21" spans="1:10" ht="75">
      <c r="A21" s="109" t="s">
        <v>447</v>
      </c>
      <c r="B21" s="8">
        <v>5300</v>
      </c>
      <c r="C21" s="95"/>
      <c r="D21" s="108"/>
      <c r="E21" s="108"/>
      <c r="F21" s="108"/>
      <c r="G21" s="108"/>
      <c r="H21" s="107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62"/>
      <c r="B25" s="62"/>
      <c r="C25" s="1"/>
      <c r="D25" s="219"/>
      <c r="E25" s="220"/>
      <c r="F25" s="220"/>
      <c r="G25" s="220"/>
      <c r="H25" s="3" t="s">
        <v>124</v>
      </c>
    </row>
    <row r="26" spans="1:10" s="2" customFormat="1" ht="20.100000000000001" customHeight="1">
      <c r="A26" s="79" t="s">
        <v>203</v>
      </c>
      <c r="B26" s="49"/>
      <c r="C26" s="3"/>
      <c r="D26" s="217" t="s">
        <v>72</v>
      </c>
      <c r="E26" s="217"/>
      <c r="F26" s="217"/>
      <c r="G26" s="217"/>
      <c r="H26" s="2" t="s">
        <v>204</v>
      </c>
      <c r="I26" s="65"/>
      <c r="J26" s="65"/>
    </row>
  </sheetData>
  <mergeCells count="11">
    <mergeCell ref="G3:G4"/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
 11&amp;R
&amp;"Times New Roman,обычный"&amp;14Продовження  додатка 1
Таблиця 5</oddHeader>
  </headerFooter>
  <ignoredErrors>
    <ignoredError sqref="G12 E16:F16 D16 D12 G16 E12:F12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36"/>
  <sheetViews>
    <sheetView topLeftCell="B7" zoomScale="75" zoomScaleNormal="60" workbookViewId="0">
      <selection activeCell="A41" sqref="A41:O41"/>
    </sheetView>
  </sheetViews>
  <sheetFormatPr defaultRowHeight="18.75"/>
  <cols>
    <col min="1" max="1" width="49.140625" style="2" customWidth="1"/>
    <col min="2" max="2" width="13.5703125" style="22" customWidth="1"/>
    <col min="3" max="3" width="12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425781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5703125" style="2" customWidth="1"/>
    <col min="16" max="16384" width="9.140625" style="2"/>
  </cols>
  <sheetData>
    <row r="1" spans="1:15">
      <c r="A1" s="340" t="s">
        <v>112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</row>
    <row r="2" spans="1:15">
      <c r="A2" s="340" t="s">
        <v>483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</row>
    <row r="3" spans="1:15">
      <c r="A3" s="217"/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</row>
    <row r="4" spans="1:15" ht="20.100000000000001" customHeight="1">
      <c r="A4" s="338" t="s">
        <v>484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</row>
    <row r="5" spans="1:15" ht="21.95" customHeight="1">
      <c r="A5" s="301" t="s">
        <v>454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</row>
    <row r="6" spans="1:15" ht="10.5" customHeight="1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6.5" customHeight="1">
      <c r="A7" s="339" t="s">
        <v>243</v>
      </c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</row>
    <row r="8" spans="1:15" ht="10.5" customHeight="1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s="3" customFormat="1" ht="40.5" customHeight="1">
      <c r="A9" s="240" t="s">
        <v>206</v>
      </c>
      <c r="B9" s="240"/>
      <c r="C9" s="240"/>
      <c r="D9" s="229" t="s">
        <v>25</v>
      </c>
      <c r="E9" s="229"/>
      <c r="F9" s="229" t="s">
        <v>328</v>
      </c>
      <c r="G9" s="229"/>
      <c r="H9" s="229" t="s">
        <v>144</v>
      </c>
      <c r="I9" s="229"/>
      <c r="J9" s="229" t="s">
        <v>126</v>
      </c>
      <c r="K9" s="229"/>
      <c r="L9" s="229" t="s">
        <v>349</v>
      </c>
      <c r="M9" s="229"/>
      <c r="N9" s="229" t="s">
        <v>213</v>
      </c>
      <c r="O9" s="229"/>
    </row>
    <row r="10" spans="1:15" s="3" customFormat="1" ht="18" customHeight="1">
      <c r="A10" s="240">
        <v>1</v>
      </c>
      <c r="B10" s="240"/>
      <c r="C10" s="240"/>
      <c r="D10" s="229">
        <v>2</v>
      </c>
      <c r="E10" s="229"/>
      <c r="F10" s="229">
        <v>3</v>
      </c>
      <c r="G10" s="229"/>
      <c r="H10" s="229">
        <v>4</v>
      </c>
      <c r="I10" s="229"/>
      <c r="J10" s="229">
        <v>5</v>
      </c>
      <c r="K10" s="229"/>
      <c r="L10" s="229">
        <v>6</v>
      </c>
      <c r="M10" s="229"/>
      <c r="N10" s="229">
        <v>7</v>
      </c>
      <c r="O10" s="229"/>
    </row>
    <row r="11" spans="1:15" s="3" customFormat="1" ht="73.5" customHeight="1">
      <c r="A11" s="343" t="s">
        <v>459</v>
      </c>
      <c r="B11" s="344"/>
      <c r="C11" s="345"/>
      <c r="D11" s="319">
        <f>SUM(D12:D16)</f>
        <v>0</v>
      </c>
      <c r="E11" s="320"/>
      <c r="F11" s="319">
        <f>SUM(F12:F16)</f>
        <v>0</v>
      </c>
      <c r="G11" s="320"/>
      <c r="H11" s="341">
        <f>SUM(H12:H16)</f>
        <v>93.25</v>
      </c>
      <c r="I11" s="342"/>
      <c r="J11" s="341">
        <f>SUM(J12:J16)</f>
        <v>93.25</v>
      </c>
      <c r="K11" s="342"/>
      <c r="L11" s="325">
        <f>J11/H11*100</f>
        <v>100</v>
      </c>
      <c r="M11" s="326"/>
      <c r="N11" s="325" t="e">
        <f>J11/D11*100</f>
        <v>#DIV/0!</v>
      </c>
      <c r="O11" s="326"/>
    </row>
    <row r="12" spans="1:15" s="3" customFormat="1" ht="19.5" customHeight="1">
      <c r="A12" s="285" t="s">
        <v>407</v>
      </c>
      <c r="B12" s="285"/>
      <c r="C12" s="285"/>
      <c r="D12" s="325"/>
      <c r="E12" s="326"/>
      <c r="F12" s="325"/>
      <c r="G12" s="326"/>
      <c r="H12" s="325"/>
      <c r="I12" s="326"/>
      <c r="J12" s="325"/>
      <c r="K12" s="326"/>
      <c r="L12" s="281" t="e">
        <f t="shared" ref="L12:L37" si="0">J12/H12*100</f>
        <v>#DIV/0!</v>
      </c>
      <c r="M12" s="283"/>
      <c r="N12" s="281" t="e">
        <f t="shared" ref="N12:N37" si="1">J12/D12*100</f>
        <v>#DIV/0!</v>
      </c>
      <c r="O12" s="283"/>
    </row>
    <row r="13" spans="1:15" s="3" customFormat="1" ht="19.5" customHeight="1">
      <c r="A13" s="285" t="s">
        <v>415</v>
      </c>
      <c r="B13" s="285"/>
      <c r="C13" s="285"/>
      <c r="D13" s="325"/>
      <c r="E13" s="326"/>
      <c r="F13" s="325"/>
      <c r="G13" s="326"/>
      <c r="H13" s="325"/>
      <c r="I13" s="326"/>
      <c r="J13" s="325"/>
      <c r="K13" s="326"/>
      <c r="L13" s="281" t="e">
        <f t="shared" si="0"/>
        <v>#DIV/0!</v>
      </c>
      <c r="M13" s="283"/>
      <c r="N13" s="281" t="e">
        <f t="shared" si="1"/>
        <v>#DIV/0!</v>
      </c>
      <c r="O13" s="283"/>
    </row>
    <row r="14" spans="1:15" s="3" customFormat="1" ht="19.5" customHeight="1">
      <c r="A14" s="329" t="s">
        <v>423</v>
      </c>
      <c r="B14" s="330"/>
      <c r="C14" s="331"/>
      <c r="D14" s="281"/>
      <c r="E14" s="283"/>
      <c r="F14" s="281"/>
      <c r="G14" s="283"/>
      <c r="H14" s="281">
        <v>1</v>
      </c>
      <c r="I14" s="283"/>
      <c r="J14" s="281">
        <v>1</v>
      </c>
      <c r="K14" s="283"/>
      <c r="L14" s="281">
        <f t="shared" si="0"/>
        <v>100</v>
      </c>
      <c r="M14" s="283"/>
      <c r="N14" s="281" t="e">
        <f t="shared" si="1"/>
        <v>#DIV/0!</v>
      </c>
      <c r="O14" s="283"/>
    </row>
    <row r="15" spans="1:15" s="3" customFormat="1" ht="20.100000000000001" customHeight="1">
      <c r="A15" s="287" t="s">
        <v>214</v>
      </c>
      <c r="B15" s="288"/>
      <c r="C15" s="289"/>
      <c r="D15" s="281"/>
      <c r="E15" s="283"/>
      <c r="F15" s="281"/>
      <c r="G15" s="283"/>
      <c r="H15" s="281">
        <v>18</v>
      </c>
      <c r="I15" s="283"/>
      <c r="J15" s="281">
        <v>18</v>
      </c>
      <c r="K15" s="283"/>
      <c r="L15" s="281">
        <f t="shared" si="0"/>
        <v>100</v>
      </c>
      <c r="M15" s="283"/>
      <c r="N15" s="281" t="e">
        <f t="shared" si="1"/>
        <v>#DIV/0!</v>
      </c>
      <c r="O15" s="283"/>
    </row>
    <row r="16" spans="1:15" s="3" customFormat="1" ht="20.100000000000001" customHeight="1">
      <c r="A16" s="287" t="s">
        <v>205</v>
      </c>
      <c r="B16" s="288"/>
      <c r="C16" s="289"/>
      <c r="D16" s="281"/>
      <c r="E16" s="283"/>
      <c r="F16" s="281"/>
      <c r="G16" s="283"/>
      <c r="H16" s="336">
        <v>74.25</v>
      </c>
      <c r="I16" s="337"/>
      <c r="J16" s="336">
        <v>74.25</v>
      </c>
      <c r="K16" s="337"/>
      <c r="L16" s="281">
        <f t="shared" si="0"/>
        <v>100</v>
      </c>
      <c r="M16" s="283"/>
      <c r="N16" s="281" t="e">
        <f t="shared" si="1"/>
        <v>#DIV/0!</v>
      </c>
      <c r="O16" s="283"/>
    </row>
    <row r="17" spans="1:15" s="3" customFormat="1">
      <c r="A17" s="261" t="s">
        <v>448</v>
      </c>
      <c r="B17" s="262"/>
      <c r="C17" s="263"/>
      <c r="D17" s="332">
        <f>SUM(D18:D22)</f>
        <v>0</v>
      </c>
      <c r="E17" s="333"/>
      <c r="F17" s="332">
        <f>SUM(F18:F22)</f>
        <v>0</v>
      </c>
      <c r="G17" s="333"/>
      <c r="H17" s="332">
        <f>SUM(H18:H22)</f>
        <v>4979</v>
      </c>
      <c r="I17" s="333"/>
      <c r="J17" s="332">
        <f>SUM(J18:J22)</f>
        <v>5930</v>
      </c>
      <c r="K17" s="333"/>
      <c r="L17" s="325">
        <f t="shared" si="0"/>
        <v>119.10022092789715</v>
      </c>
      <c r="M17" s="326"/>
      <c r="N17" s="325" t="e">
        <f t="shared" si="1"/>
        <v>#DIV/0!</v>
      </c>
      <c r="O17" s="326"/>
    </row>
    <row r="18" spans="1:15" s="3" customFormat="1">
      <c r="A18" s="285" t="s">
        <v>407</v>
      </c>
      <c r="B18" s="285"/>
      <c r="C18" s="285"/>
      <c r="D18" s="325"/>
      <c r="E18" s="326"/>
      <c r="F18" s="325"/>
      <c r="G18" s="326"/>
      <c r="H18" s="325"/>
      <c r="I18" s="326"/>
      <c r="J18" s="325"/>
      <c r="K18" s="326"/>
      <c r="L18" s="281" t="e">
        <f t="shared" si="0"/>
        <v>#DIV/0!</v>
      </c>
      <c r="M18" s="283"/>
      <c r="N18" s="281" t="e">
        <f t="shared" si="1"/>
        <v>#DIV/0!</v>
      </c>
      <c r="O18" s="283"/>
    </row>
    <row r="19" spans="1:15" s="3" customFormat="1">
      <c r="A19" s="285" t="s">
        <v>415</v>
      </c>
      <c r="B19" s="285"/>
      <c r="C19" s="285"/>
      <c r="D19" s="325"/>
      <c r="E19" s="326"/>
      <c r="F19" s="325"/>
      <c r="G19" s="326"/>
      <c r="H19" s="325"/>
      <c r="I19" s="326"/>
      <c r="J19" s="325"/>
      <c r="K19" s="326"/>
      <c r="L19" s="281" t="e">
        <f t="shared" si="0"/>
        <v>#DIV/0!</v>
      </c>
      <c r="M19" s="283"/>
      <c r="N19" s="281" t="e">
        <f t="shared" si="1"/>
        <v>#DIV/0!</v>
      </c>
      <c r="O19" s="283"/>
    </row>
    <row r="20" spans="1:15" s="3" customFormat="1" ht="20.100000000000001" customHeight="1">
      <c r="A20" s="329" t="s">
        <v>423</v>
      </c>
      <c r="B20" s="330"/>
      <c r="C20" s="331"/>
      <c r="D20" s="323"/>
      <c r="E20" s="324"/>
      <c r="F20" s="323"/>
      <c r="G20" s="324"/>
      <c r="H20" s="323">
        <v>125.7</v>
      </c>
      <c r="I20" s="324"/>
      <c r="J20" s="334">
        <v>137.5</v>
      </c>
      <c r="K20" s="335"/>
      <c r="L20" s="281">
        <f t="shared" si="0"/>
        <v>109.38743038981701</v>
      </c>
      <c r="M20" s="283"/>
      <c r="N20" s="281" t="e">
        <f t="shared" si="1"/>
        <v>#DIV/0!</v>
      </c>
      <c r="O20" s="283"/>
    </row>
    <row r="21" spans="1:15" s="3" customFormat="1" ht="20.100000000000001" customHeight="1">
      <c r="A21" s="287" t="s">
        <v>214</v>
      </c>
      <c r="B21" s="288"/>
      <c r="C21" s="289"/>
      <c r="D21" s="323"/>
      <c r="E21" s="324"/>
      <c r="F21" s="323"/>
      <c r="G21" s="324"/>
      <c r="H21" s="323">
        <v>844</v>
      </c>
      <c r="I21" s="324"/>
      <c r="J21" s="323">
        <v>996.1</v>
      </c>
      <c r="K21" s="324"/>
      <c r="L21" s="281">
        <f t="shared" si="0"/>
        <v>118.02132701421802</v>
      </c>
      <c r="M21" s="283"/>
      <c r="N21" s="281" t="e">
        <f t="shared" si="1"/>
        <v>#DIV/0!</v>
      </c>
      <c r="O21" s="283"/>
    </row>
    <row r="22" spans="1:15" s="3" customFormat="1" ht="20.100000000000001" customHeight="1">
      <c r="A22" s="287" t="s">
        <v>205</v>
      </c>
      <c r="B22" s="288"/>
      <c r="C22" s="289"/>
      <c r="D22" s="323"/>
      <c r="E22" s="324"/>
      <c r="F22" s="323"/>
      <c r="G22" s="324"/>
      <c r="H22" s="323">
        <v>4009.3</v>
      </c>
      <c r="I22" s="324"/>
      <c r="J22" s="323">
        <v>4796.3999999999996</v>
      </c>
      <c r="K22" s="324"/>
      <c r="L22" s="281">
        <f t="shared" si="0"/>
        <v>119.63185593495123</v>
      </c>
      <c r="M22" s="283"/>
      <c r="N22" s="281" t="e">
        <f t="shared" si="1"/>
        <v>#DIV/0!</v>
      </c>
      <c r="O22" s="283"/>
    </row>
    <row r="23" spans="1:15" s="3" customFormat="1" ht="20.100000000000001" customHeight="1">
      <c r="A23" s="261" t="s">
        <v>449</v>
      </c>
      <c r="B23" s="262"/>
      <c r="C23" s="263"/>
      <c r="D23" s="332">
        <v>0</v>
      </c>
      <c r="E23" s="333"/>
      <c r="F23" s="332">
        <v>0</v>
      </c>
      <c r="G23" s="333"/>
      <c r="H23" s="332">
        <v>4979</v>
      </c>
      <c r="I23" s="333"/>
      <c r="J23" s="332">
        <f ca="1">'I. Фін результат'!F101</f>
        <v>5930</v>
      </c>
      <c r="K23" s="333"/>
      <c r="L23" s="325">
        <f t="shared" si="0"/>
        <v>119.10022092789715</v>
      </c>
      <c r="M23" s="326"/>
      <c r="N23" s="325" t="e">
        <f t="shared" si="1"/>
        <v>#DIV/0!</v>
      </c>
      <c r="O23" s="326"/>
    </row>
    <row r="24" spans="1:15" s="3" customFormat="1" ht="20.100000000000001" customHeight="1">
      <c r="A24" s="285" t="s">
        <v>407</v>
      </c>
      <c r="B24" s="285"/>
      <c r="C24" s="285"/>
      <c r="D24" s="327"/>
      <c r="E24" s="328"/>
      <c r="F24" s="327"/>
      <c r="G24" s="328"/>
      <c r="H24" s="327"/>
      <c r="I24" s="328"/>
      <c r="J24" s="327"/>
      <c r="K24" s="328"/>
      <c r="L24" s="281" t="e">
        <f t="shared" si="0"/>
        <v>#DIV/0!</v>
      </c>
      <c r="M24" s="283"/>
      <c r="N24" s="281" t="e">
        <f t="shared" si="1"/>
        <v>#DIV/0!</v>
      </c>
      <c r="O24" s="283"/>
    </row>
    <row r="25" spans="1:15" s="3" customFormat="1" ht="20.100000000000001" customHeight="1">
      <c r="A25" s="285" t="s">
        <v>415</v>
      </c>
      <c r="B25" s="285"/>
      <c r="C25" s="285"/>
      <c r="D25" s="327"/>
      <c r="E25" s="328"/>
      <c r="F25" s="327"/>
      <c r="G25" s="328"/>
      <c r="H25" s="327"/>
      <c r="I25" s="328"/>
      <c r="J25" s="327"/>
      <c r="K25" s="328"/>
      <c r="L25" s="281" t="e">
        <f t="shared" si="0"/>
        <v>#DIV/0!</v>
      </c>
      <c r="M25" s="283"/>
      <c r="N25" s="281" t="e">
        <f t="shared" si="1"/>
        <v>#DIV/0!</v>
      </c>
      <c r="O25" s="283"/>
    </row>
    <row r="26" spans="1:15" s="3" customFormat="1" ht="20.100000000000001" customHeight="1">
      <c r="A26" s="329" t="s">
        <v>423</v>
      </c>
      <c r="B26" s="330"/>
      <c r="C26" s="331"/>
      <c r="D26" s="323"/>
      <c r="E26" s="324"/>
      <c r="F26" s="323"/>
      <c r="G26" s="324"/>
      <c r="H26" s="323">
        <v>125.7</v>
      </c>
      <c r="I26" s="324"/>
      <c r="J26" s="323">
        <v>137.5</v>
      </c>
      <c r="K26" s="324"/>
      <c r="L26" s="281">
        <f t="shared" si="0"/>
        <v>109.38743038981701</v>
      </c>
      <c r="M26" s="283"/>
      <c r="N26" s="281" t="e">
        <f t="shared" si="1"/>
        <v>#DIV/0!</v>
      </c>
      <c r="O26" s="283"/>
    </row>
    <row r="27" spans="1:15" s="3" customFormat="1" ht="20.100000000000001" customHeight="1">
      <c r="A27" s="287" t="s">
        <v>214</v>
      </c>
      <c r="B27" s="288"/>
      <c r="C27" s="289"/>
      <c r="D27" s="323"/>
      <c r="E27" s="324"/>
      <c r="F27" s="323"/>
      <c r="G27" s="324"/>
      <c r="H27" s="323">
        <v>844</v>
      </c>
      <c r="I27" s="324"/>
      <c r="J27" s="323">
        <v>996.1</v>
      </c>
      <c r="K27" s="324"/>
      <c r="L27" s="281">
        <f t="shared" si="0"/>
        <v>118.02132701421802</v>
      </c>
      <c r="M27" s="283"/>
      <c r="N27" s="281" t="e">
        <f t="shared" si="1"/>
        <v>#DIV/0!</v>
      </c>
      <c r="O27" s="283"/>
    </row>
    <row r="28" spans="1:15" s="3" customFormat="1" ht="19.5" customHeight="1">
      <c r="A28" s="287" t="s">
        <v>205</v>
      </c>
      <c r="B28" s="288"/>
      <c r="C28" s="289"/>
      <c r="D28" s="323"/>
      <c r="E28" s="324"/>
      <c r="F28" s="323"/>
      <c r="G28" s="324"/>
      <c r="H28" s="323">
        <v>4009.3</v>
      </c>
      <c r="I28" s="324"/>
      <c r="J28" s="323">
        <v>4796.3999999999996</v>
      </c>
      <c r="K28" s="324"/>
      <c r="L28" s="281">
        <f t="shared" si="0"/>
        <v>119.63185593495123</v>
      </c>
      <c r="M28" s="283"/>
      <c r="N28" s="281" t="e">
        <f t="shared" si="1"/>
        <v>#DIV/0!</v>
      </c>
      <c r="O28" s="283"/>
    </row>
    <row r="29" spans="1:15" s="3" customFormat="1" ht="39" customHeight="1">
      <c r="A29" s="261" t="s">
        <v>450</v>
      </c>
      <c r="B29" s="262"/>
      <c r="C29" s="263"/>
      <c r="D29" s="319" t="e">
        <f>(D23/D11)/12*1000</f>
        <v>#DIV/0!</v>
      </c>
      <c r="E29" s="320"/>
      <c r="F29" s="319" t="e">
        <f>(F23/F11)/12*1000</f>
        <v>#DIV/0!</v>
      </c>
      <c r="G29" s="320"/>
      <c r="H29" s="319">
        <f>(H23/H11)/12*1000</f>
        <v>4449.5084897229672</v>
      </c>
      <c r="I29" s="320"/>
      <c r="J29" s="319">
        <f>(J23/J11)/12*1000</f>
        <v>5299.3744414655939</v>
      </c>
      <c r="K29" s="320"/>
      <c r="L29" s="325">
        <f t="shared" si="0"/>
        <v>119.10022092789715</v>
      </c>
      <c r="M29" s="326"/>
      <c r="N29" s="325" t="e">
        <f t="shared" si="1"/>
        <v>#DIV/0!</v>
      </c>
      <c r="O29" s="326"/>
    </row>
    <row r="30" spans="1:15" s="3" customFormat="1" ht="20.25" customHeight="1">
      <c r="A30" s="305" t="s">
        <v>424</v>
      </c>
      <c r="B30" s="305"/>
      <c r="C30" s="305"/>
      <c r="D30" s="321" t="e">
        <f>(D24/D12)/12*1000</f>
        <v>#DIV/0!</v>
      </c>
      <c r="E30" s="322"/>
      <c r="F30" s="321" t="e">
        <f>(F24/F12)/12*1000</f>
        <v>#DIV/0!</v>
      </c>
      <c r="G30" s="322"/>
      <c r="H30" s="321" t="e">
        <f>(H24/H12)/12*1000</f>
        <v>#DIV/0!</v>
      </c>
      <c r="I30" s="322"/>
      <c r="J30" s="321" t="e">
        <f>(J24/J12)/12*1000</f>
        <v>#DIV/0!</v>
      </c>
      <c r="K30" s="322"/>
      <c r="L30" s="281" t="e">
        <f t="shared" si="0"/>
        <v>#DIV/0!</v>
      </c>
      <c r="M30" s="283"/>
      <c r="N30" s="281" t="e">
        <f t="shared" si="1"/>
        <v>#DIV/0!</v>
      </c>
      <c r="O30" s="283"/>
    </row>
    <row r="31" spans="1:15" s="3" customFormat="1" ht="20.25" customHeight="1">
      <c r="A31" s="305" t="s">
        <v>425</v>
      </c>
      <c r="B31" s="305"/>
      <c r="C31" s="305"/>
      <c r="D31" s="321" t="e">
        <f>(D25/D13)/12*1000</f>
        <v>#DIV/0!</v>
      </c>
      <c r="E31" s="322"/>
      <c r="F31" s="321" t="e">
        <f>(F25/F13)/12*1000</f>
        <v>#DIV/0!</v>
      </c>
      <c r="G31" s="322"/>
      <c r="H31" s="321" t="e">
        <f>(H25/H13)/12*1000</f>
        <v>#DIV/0!</v>
      </c>
      <c r="I31" s="322"/>
      <c r="J31" s="321" t="e">
        <f>(J25/J13)/12*1000</f>
        <v>#DIV/0!</v>
      </c>
      <c r="K31" s="322"/>
      <c r="L31" s="281" t="e">
        <f t="shared" si="0"/>
        <v>#DIV/0!</v>
      </c>
      <c r="M31" s="283"/>
      <c r="N31" s="281" t="e">
        <f t="shared" si="1"/>
        <v>#DIV/0!</v>
      </c>
      <c r="O31" s="283"/>
    </row>
    <row r="32" spans="1:15" s="3" customFormat="1" ht="20.100000000000001" customHeight="1">
      <c r="A32" s="306" t="s">
        <v>427</v>
      </c>
      <c r="B32" s="307"/>
      <c r="C32" s="310"/>
      <c r="D32" s="311" t="e">
        <f>(D26/D14)/12*1000</f>
        <v>#DIV/0!</v>
      </c>
      <c r="E32" s="312"/>
      <c r="F32" s="311" t="e">
        <f>(F26/F14)/12*1000</f>
        <v>#DIV/0!</v>
      </c>
      <c r="G32" s="312"/>
      <c r="H32" s="311">
        <f>(H26/H14)/12*1000</f>
        <v>10475</v>
      </c>
      <c r="I32" s="312"/>
      <c r="J32" s="311">
        <f>(J26/J14)/12*1000</f>
        <v>11458.333333333334</v>
      </c>
      <c r="K32" s="312"/>
      <c r="L32" s="281">
        <f t="shared" si="0"/>
        <v>109.38743038981701</v>
      </c>
      <c r="M32" s="283"/>
      <c r="N32" s="281" t="e">
        <f t="shared" si="1"/>
        <v>#DIV/0!</v>
      </c>
      <c r="O32" s="283"/>
    </row>
    <row r="33" spans="1:15" s="151" customFormat="1" ht="20.100000000000001" customHeight="1">
      <c r="A33" s="315" t="s">
        <v>455</v>
      </c>
      <c r="B33" s="316"/>
      <c r="C33" s="317"/>
      <c r="D33" s="313"/>
      <c r="E33" s="314"/>
      <c r="F33" s="313"/>
      <c r="G33" s="314"/>
      <c r="H33" s="313">
        <v>5818.53</v>
      </c>
      <c r="I33" s="314"/>
      <c r="J33" s="313">
        <v>6366.8</v>
      </c>
      <c r="K33" s="314"/>
      <c r="L33" s="308">
        <f t="shared" si="0"/>
        <v>109.42282672771302</v>
      </c>
      <c r="M33" s="309"/>
      <c r="N33" s="308" t="e">
        <f t="shared" si="1"/>
        <v>#DIV/0!</v>
      </c>
      <c r="O33" s="309"/>
    </row>
    <row r="34" spans="1:15" s="151" customFormat="1" ht="20.100000000000001" customHeight="1">
      <c r="A34" s="315" t="s">
        <v>485</v>
      </c>
      <c r="B34" s="316"/>
      <c r="C34" s="317"/>
      <c r="D34" s="313"/>
      <c r="E34" s="314"/>
      <c r="F34" s="313"/>
      <c r="G34" s="314"/>
      <c r="H34" s="313">
        <v>2909.26</v>
      </c>
      <c r="I34" s="314"/>
      <c r="J34" s="313">
        <v>3183.4</v>
      </c>
      <c r="K34" s="314"/>
      <c r="L34" s="308">
        <f t="shared" si="0"/>
        <v>109.42301478726549</v>
      </c>
      <c r="M34" s="309"/>
      <c r="N34" s="308" t="e">
        <f t="shared" si="1"/>
        <v>#DIV/0!</v>
      </c>
      <c r="O34" s="309"/>
    </row>
    <row r="35" spans="1:15" s="151" customFormat="1" ht="19.5" customHeight="1">
      <c r="A35" s="315" t="s">
        <v>456</v>
      </c>
      <c r="B35" s="316"/>
      <c r="C35" s="317"/>
      <c r="D35" s="313"/>
      <c r="E35" s="314"/>
      <c r="F35" s="313"/>
      <c r="G35" s="314"/>
      <c r="H35" s="313">
        <v>1745.56</v>
      </c>
      <c r="I35" s="314"/>
      <c r="J35" s="313">
        <v>1910.04</v>
      </c>
      <c r="K35" s="314"/>
      <c r="L35" s="308">
        <f t="shared" si="0"/>
        <v>109.42276404133918</v>
      </c>
      <c r="M35" s="309"/>
      <c r="N35" s="308" t="e">
        <f t="shared" si="1"/>
        <v>#DIV/0!</v>
      </c>
      <c r="O35" s="309"/>
    </row>
    <row r="36" spans="1:15" s="3" customFormat="1" ht="20.100000000000001" customHeight="1">
      <c r="A36" s="306" t="s">
        <v>428</v>
      </c>
      <c r="B36" s="307"/>
      <c r="C36" s="310"/>
      <c r="D36" s="311" t="e">
        <f>(D27/D15)/12*1000</f>
        <v>#DIV/0!</v>
      </c>
      <c r="E36" s="312"/>
      <c r="F36" s="311" t="e">
        <f>(F27/F15)/12*1000</f>
        <v>#DIV/0!</v>
      </c>
      <c r="G36" s="312"/>
      <c r="H36" s="311">
        <f>(H27/H15)/12*1000</f>
        <v>3907.4074074074069</v>
      </c>
      <c r="I36" s="312"/>
      <c r="J36" s="311">
        <f>(J27/J15)/12*1000</f>
        <v>4611.5740740740739</v>
      </c>
      <c r="K36" s="312"/>
      <c r="L36" s="281">
        <f t="shared" si="0"/>
        <v>118.02132701421802</v>
      </c>
      <c r="M36" s="283"/>
      <c r="N36" s="281" t="e">
        <f t="shared" si="1"/>
        <v>#DIV/0!</v>
      </c>
      <c r="O36" s="283"/>
    </row>
    <row r="37" spans="1:15" s="3" customFormat="1" ht="20.25" customHeight="1">
      <c r="A37" s="306" t="s">
        <v>426</v>
      </c>
      <c r="B37" s="307"/>
      <c r="C37" s="310"/>
      <c r="D37" s="311" t="e">
        <f>(D28/D16)/12*1000</f>
        <v>#DIV/0!</v>
      </c>
      <c r="E37" s="312"/>
      <c r="F37" s="311" t="e">
        <f>(F28/F16)/12*1000</f>
        <v>#DIV/0!</v>
      </c>
      <c r="G37" s="312"/>
      <c r="H37" s="311">
        <f>(H28/H16)/12*1000</f>
        <v>4499.7755331088665</v>
      </c>
      <c r="I37" s="312"/>
      <c r="J37" s="311">
        <f>(J28/J16)/12*1000</f>
        <v>5383.164983164982</v>
      </c>
      <c r="K37" s="312"/>
      <c r="L37" s="281">
        <f t="shared" si="0"/>
        <v>119.6318559349512</v>
      </c>
      <c r="M37" s="283"/>
      <c r="N37" s="281" t="e">
        <f t="shared" si="1"/>
        <v>#DIV/0!</v>
      </c>
      <c r="O37" s="283"/>
    </row>
    <row r="38" spans="1:15" ht="8.25" customHeight="1">
      <c r="A38" s="25"/>
      <c r="B38" s="25"/>
      <c r="C38" s="25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 ht="20.25" customHeight="1">
      <c r="A39" s="318" t="s">
        <v>457</v>
      </c>
      <c r="B39" s="318"/>
      <c r="C39" s="318"/>
      <c r="D39" s="318"/>
      <c r="E39" s="318"/>
      <c r="F39" s="318"/>
      <c r="G39" s="318"/>
      <c r="H39" s="318"/>
      <c r="I39" s="318"/>
      <c r="J39" s="318"/>
      <c r="K39" s="318"/>
      <c r="L39" s="318"/>
      <c r="M39" s="318"/>
      <c r="N39" s="318"/>
      <c r="O39" s="318"/>
    </row>
    <row r="40" spans="1:15" ht="20.25" customHeight="1">
      <c r="A40" s="26"/>
      <c r="B40" s="26"/>
      <c r="C40" s="26"/>
      <c r="D40" s="26"/>
      <c r="E40" s="26"/>
      <c r="F40" s="26"/>
      <c r="G40" s="26"/>
      <c r="H40" s="26"/>
      <c r="I40" s="26"/>
    </row>
    <row r="41" spans="1:15" ht="21.95" customHeight="1">
      <c r="A41" s="301" t="s">
        <v>226</v>
      </c>
      <c r="B41" s="301"/>
      <c r="C41" s="301"/>
      <c r="D41" s="301"/>
      <c r="E41" s="301"/>
      <c r="F41" s="301"/>
      <c r="G41" s="301"/>
      <c r="H41" s="301"/>
      <c r="I41" s="301"/>
      <c r="J41" s="301"/>
      <c r="K41" s="301"/>
      <c r="L41" s="301"/>
      <c r="M41" s="301"/>
      <c r="N41" s="301"/>
      <c r="O41" s="301"/>
    </row>
    <row r="42" spans="1:15" ht="10.5" customHeight="1"/>
    <row r="43" spans="1:15" ht="45" customHeight="1">
      <c r="A43" s="43" t="s">
        <v>127</v>
      </c>
      <c r="B43" s="298" t="s">
        <v>227</v>
      </c>
      <c r="C43" s="299"/>
      <c r="D43" s="299"/>
      <c r="E43" s="299"/>
      <c r="F43" s="240" t="s">
        <v>79</v>
      </c>
      <c r="G43" s="240"/>
      <c r="H43" s="240"/>
      <c r="I43" s="240"/>
      <c r="J43" s="240"/>
      <c r="K43" s="240"/>
      <c r="L43" s="240"/>
      <c r="M43" s="240"/>
      <c r="N43" s="240"/>
      <c r="O43" s="240"/>
    </row>
    <row r="44" spans="1:15" ht="18" customHeight="1">
      <c r="A44" s="43">
        <v>1</v>
      </c>
      <c r="B44" s="298">
        <v>2</v>
      </c>
      <c r="C44" s="299"/>
      <c r="D44" s="299"/>
      <c r="E44" s="299"/>
      <c r="F44" s="240">
        <v>3</v>
      </c>
      <c r="G44" s="240"/>
      <c r="H44" s="240"/>
      <c r="I44" s="240"/>
      <c r="J44" s="240"/>
      <c r="K44" s="240"/>
      <c r="L44" s="240"/>
      <c r="M44" s="240"/>
      <c r="N44" s="240"/>
      <c r="O44" s="240"/>
    </row>
    <row r="45" spans="1:15" ht="20.100000000000001" customHeight="1">
      <c r="A45" s="102"/>
      <c r="B45" s="306"/>
      <c r="C45" s="307"/>
      <c r="D45" s="307"/>
      <c r="E45" s="307"/>
      <c r="F45" s="305"/>
      <c r="G45" s="305"/>
      <c r="H45" s="305"/>
      <c r="I45" s="305"/>
      <c r="J45" s="305"/>
      <c r="K45" s="305"/>
      <c r="L45" s="305"/>
      <c r="M45" s="305"/>
      <c r="N45" s="305"/>
      <c r="O45" s="305"/>
    </row>
    <row r="46" spans="1:15" ht="20.100000000000001" customHeight="1">
      <c r="A46" s="102"/>
      <c r="B46" s="306"/>
      <c r="C46" s="307"/>
      <c r="D46" s="307"/>
      <c r="E46" s="307"/>
      <c r="F46" s="305"/>
      <c r="G46" s="305"/>
      <c r="H46" s="305"/>
      <c r="I46" s="305"/>
      <c r="J46" s="305"/>
      <c r="K46" s="305"/>
      <c r="L46" s="305"/>
      <c r="M46" s="305"/>
      <c r="N46" s="305"/>
      <c r="O46" s="305"/>
    </row>
    <row r="47" spans="1:15" ht="20.100000000000001" customHeight="1">
      <c r="A47" s="102"/>
      <c r="B47" s="306"/>
      <c r="C47" s="307"/>
      <c r="D47" s="307"/>
      <c r="E47" s="307"/>
      <c r="F47" s="305"/>
      <c r="G47" s="305"/>
      <c r="H47" s="305"/>
      <c r="I47" s="305"/>
      <c r="J47" s="305"/>
      <c r="K47" s="305"/>
      <c r="L47" s="305"/>
      <c r="M47" s="305"/>
      <c r="N47" s="305"/>
      <c r="O47" s="305"/>
    </row>
    <row r="48" spans="1:15" ht="20.100000000000001" customHeight="1">
      <c r="A48" s="8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</row>
    <row r="49" spans="1:15" ht="21.95" customHeight="1">
      <c r="A49" s="303" t="s">
        <v>191</v>
      </c>
      <c r="B49" s="303"/>
      <c r="C49" s="303"/>
      <c r="D49" s="303"/>
      <c r="E49" s="303"/>
      <c r="F49" s="303"/>
      <c r="G49" s="303"/>
      <c r="H49" s="303"/>
      <c r="I49" s="303"/>
      <c r="J49" s="303"/>
    </row>
    <row r="50" spans="1:15" ht="20.100000000000001" customHeight="1">
      <c r="A50" s="21"/>
    </row>
    <row r="51" spans="1:15" ht="63.95" customHeight="1">
      <c r="A51" s="230" t="s">
        <v>314</v>
      </c>
      <c r="B51" s="224" t="s">
        <v>228</v>
      </c>
      <c r="C51" s="226"/>
      <c r="D51" s="229" t="s">
        <v>90</v>
      </c>
      <c r="E51" s="229"/>
      <c r="F51" s="229"/>
      <c r="G51" s="229" t="s">
        <v>91</v>
      </c>
      <c r="H51" s="229"/>
      <c r="I51" s="229"/>
      <c r="J51" s="224" t="s">
        <v>99</v>
      </c>
      <c r="K51" s="225"/>
      <c r="L51" s="226"/>
      <c r="M51" s="229" t="s">
        <v>80</v>
      </c>
      <c r="N51" s="229"/>
      <c r="O51" s="229"/>
    </row>
    <row r="52" spans="1:15" ht="150">
      <c r="A52" s="231"/>
      <c r="B52" s="8" t="s">
        <v>63</v>
      </c>
      <c r="C52" s="8" t="s">
        <v>64</v>
      </c>
      <c r="D52" s="8" t="s">
        <v>376</v>
      </c>
      <c r="E52" s="8" t="s">
        <v>229</v>
      </c>
      <c r="F52" s="8" t="s">
        <v>377</v>
      </c>
      <c r="G52" s="8" t="s">
        <v>376</v>
      </c>
      <c r="H52" s="8" t="s">
        <v>229</v>
      </c>
      <c r="I52" s="8" t="s">
        <v>377</v>
      </c>
      <c r="J52" s="8" t="s">
        <v>376</v>
      </c>
      <c r="K52" s="8" t="s">
        <v>229</v>
      </c>
      <c r="L52" s="8" t="s">
        <v>377</v>
      </c>
      <c r="M52" s="8" t="s">
        <v>376</v>
      </c>
      <c r="N52" s="8" t="s">
        <v>229</v>
      </c>
      <c r="O52" s="8" t="s">
        <v>377</v>
      </c>
    </row>
    <row r="53" spans="1:15" ht="18" customHeight="1">
      <c r="A53" s="8">
        <v>1</v>
      </c>
      <c r="B53" s="8">
        <v>2</v>
      </c>
      <c r="C53" s="8">
        <v>3</v>
      </c>
      <c r="D53" s="8">
        <v>4</v>
      </c>
      <c r="E53" s="8">
        <v>5</v>
      </c>
      <c r="F53" s="8">
        <v>6</v>
      </c>
      <c r="G53" s="8">
        <v>7</v>
      </c>
      <c r="H53" s="7">
        <v>8</v>
      </c>
      <c r="I53" s="7">
        <v>9</v>
      </c>
      <c r="J53" s="7">
        <v>10</v>
      </c>
      <c r="K53" s="7">
        <v>11</v>
      </c>
      <c r="L53" s="7">
        <v>12</v>
      </c>
      <c r="M53" s="7">
        <v>13</v>
      </c>
      <c r="N53" s="7">
        <v>14</v>
      </c>
      <c r="O53" s="7">
        <v>15</v>
      </c>
    </row>
    <row r="54" spans="1:15" ht="20.100000000000001" customHeight="1">
      <c r="A54" s="9"/>
      <c r="B54" s="13"/>
      <c r="C54" s="13"/>
      <c r="D54" s="112"/>
      <c r="E54" s="112"/>
      <c r="F54" s="114"/>
      <c r="G54" s="112"/>
      <c r="H54" s="112"/>
      <c r="I54" s="114"/>
      <c r="J54" s="112"/>
      <c r="K54" s="112"/>
      <c r="L54" s="114"/>
      <c r="M54" s="112"/>
      <c r="N54" s="112"/>
      <c r="O54" s="114"/>
    </row>
    <row r="55" spans="1:15" ht="20.100000000000001" customHeight="1">
      <c r="A55" s="9"/>
      <c r="B55" s="13"/>
      <c r="C55" s="13"/>
      <c r="D55" s="112"/>
      <c r="E55" s="112"/>
      <c r="F55" s="114"/>
      <c r="G55" s="112"/>
      <c r="H55" s="112"/>
      <c r="I55" s="114"/>
      <c r="J55" s="112"/>
      <c r="K55" s="112"/>
      <c r="L55" s="114"/>
      <c r="M55" s="112"/>
      <c r="N55" s="112"/>
      <c r="O55" s="114"/>
    </row>
    <row r="56" spans="1:15" ht="20.100000000000001" customHeight="1">
      <c r="A56" s="11" t="s">
        <v>46</v>
      </c>
      <c r="B56" s="133">
        <v>100</v>
      </c>
      <c r="C56" s="133">
        <v>100</v>
      </c>
      <c r="D56" s="147">
        <f>SUM(D54:D55)</f>
        <v>0</v>
      </c>
      <c r="E56" s="113"/>
      <c r="F56" s="115"/>
      <c r="G56" s="147">
        <f>SUM(G54:G55)</f>
        <v>0</v>
      </c>
      <c r="H56" s="113"/>
      <c r="I56" s="115"/>
      <c r="J56" s="147">
        <f>SUM(J54:J55)</f>
        <v>0</v>
      </c>
      <c r="K56" s="113"/>
      <c r="L56" s="115"/>
      <c r="M56" s="147">
        <f>SUM(M54:M55)</f>
        <v>0</v>
      </c>
      <c r="N56" s="113"/>
      <c r="O56" s="115"/>
    </row>
    <row r="57" spans="1:15" ht="20.100000000000001" customHeight="1">
      <c r="A57" s="23"/>
      <c r="B57" s="24"/>
      <c r="C57" s="24"/>
      <c r="D57" s="24"/>
      <c r="E57" s="24"/>
      <c r="F57" s="14"/>
      <c r="G57" s="14"/>
      <c r="H57" s="14"/>
      <c r="I57" s="6"/>
      <c r="J57" s="6"/>
      <c r="K57" s="6"/>
      <c r="L57" s="6"/>
      <c r="M57" s="6"/>
      <c r="N57" s="6"/>
      <c r="O57" s="6"/>
    </row>
    <row r="58" spans="1:15" ht="21.95" customHeight="1">
      <c r="A58" s="301" t="s">
        <v>65</v>
      </c>
      <c r="B58" s="301"/>
      <c r="C58" s="301"/>
      <c r="D58" s="301"/>
      <c r="E58" s="301"/>
      <c r="F58" s="301"/>
      <c r="G58" s="301"/>
      <c r="H58" s="301"/>
      <c r="I58" s="301"/>
      <c r="J58" s="301"/>
      <c r="K58" s="301"/>
      <c r="L58" s="301"/>
      <c r="M58" s="301"/>
      <c r="N58" s="301"/>
      <c r="O58" s="301"/>
    </row>
    <row r="59" spans="1:15" ht="20.100000000000001" customHeight="1">
      <c r="A59" s="21"/>
    </row>
    <row r="60" spans="1:15" ht="63.95" customHeight="1">
      <c r="A60" s="8" t="s">
        <v>115</v>
      </c>
      <c r="B60" s="229" t="s">
        <v>61</v>
      </c>
      <c r="C60" s="229"/>
      <c r="D60" s="229" t="s">
        <v>56</v>
      </c>
      <c r="E60" s="229"/>
      <c r="F60" s="229" t="s">
        <v>57</v>
      </c>
      <c r="G60" s="229"/>
      <c r="H60" s="229" t="s">
        <v>230</v>
      </c>
      <c r="I60" s="229"/>
      <c r="J60" s="229"/>
      <c r="K60" s="224" t="s">
        <v>81</v>
      </c>
      <c r="L60" s="226"/>
      <c r="M60" s="224" t="s">
        <v>26</v>
      </c>
      <c r="N60" s="225"/>
      <c r="O60" s="226"/>
    </row>
    <row r="61" spans="1:15" ht="18" customHeight="1">
      <c r="A61" s="7">
        <v>1</v>
      </c>
      <c r="B61" s="240">
        <v>2</v>
      </c>
      <c r="C61" s="240"/>
      <c r="D61" s="240">
        <v>3</v>
      </c>
      <c r="E61" s="240"/>
      <c r="F61" s="304">
        <v>4</v>
      </c>
      <c r="G61" s="304"/>
      <c r="H61" s="240">
        <v>5</v>
      </c>
      <c r="I61" s="240"/>
      <c r="J61" s="240"/>
      <c r="K61" s="240">
        <v>6</v>
      </c>
      <c r="L61" s="240"/>
      <c r="M61" s="298">
        <v>7</v>
      </c>
      <c r="N61" s="299"/>
      <c r="O61" s="300"/>
    </row>
    <row r="62" spans="1:15" ht="20.100000000000001" customHeight="1">
      <c r="A62" s="9"/>
      <c r="B62" s="292"/>
      <c r="C62" s="292"/>
      <c r="D62" s="284"/>
      <c r="E62" s="284"/>
      <c r="F62" s="295"/>
      <c r="G62" s="295"/>
      <c r="H62" s="229"/>
      <c r="I62" s="229"/>
      <c r="J62" s="229"/>
      <c r="K62" s="281"/>
      <c r="L62" s="283"/>
      <c r="M62" s="292"/>
      <c r="N62" s="292"/>
      <c r="O62" s="292"/>
    </row>
    <row r="63" spans="1:15" ht="20.100000000000001" customHeight="1">
      <c r="A63" s="9"/>
      <c r="B63" s="293"/>
      <c r="C63" s="294"/>
      <c r="D63" s="281"/>
      <c r="E63" s="283"/>
      <c r="F63" s="296"/>
      <c r="G63" s="297"/>
      <c r="H63" s="224"/>
      <c r="I63" s="225"/>
      <c r="J63" s="226"/>
      <c r="K63" s="281"/>
      <c r="L63" s="283"/>
      <c r="M63" s="293"/>
      <c r="N63" s="302"/>
      <c r="O63" s="294"/>
    </row>
    <row r="64" spans="1:15" ht="20.100000000000001" customHeight="1">
      <c r="A64" s="9"/>
      <c r="B64" s="292"/>
      <c r="C64" s="292"/>
      <c r="D64" s="284"/>
      <c r="E64" s="284"/>
      <c r="F64" s="295"/>
      <c r="G64" s="295"/>
      <c r="H64" s="229"/>
      <c r="I64" s="229"/>
      <c r="J64" s="229"/>
      <c r="K64" s="281"/>
      <c r="L64" s="283"/>
      <c r="M64" s="292"/>
      <c r="N64" s="292"/>
      <c r="O64" s="292"/>
    </row>
    <row r="65" spans="1:15" ht="20.100000000000001" customHeight="1">
      <c r="A65" s="11" t="s">
        <v>46</v>
      </c>
      <c r="B65" s="228" t="s">
        <v>27</v>
      </c>
      <c r="C65" s="228"/>
      <c r="D65" s="228" t="s">
        <v>27</v>
      </c>
      <c r="E65" s="228"/>
      <c r="F65" s="228" t="s">
        <v>27</v>
      </c>
      <c r="G65" s="228"/>
      <c r="H65" s="228"/>
      <c r="I65" s="228"/>
      <c r="J65" s="228"/>
      <c r="K65" s="286">
        <f>SUM(K62:K64)</f>
        <v>0</v>
      </c>
      <c r="L65" s="286"/>
      <c r="M65" s="291"/>
      <c r="N65" s="291"/>
      <c r="O65" s="291"/>
    </row>
    <row r="66" spans="1:15" ht="20.100000000000001" customHeight="1">
      <c r="A66" s="14"/>
      <c r="B66" s="27"/>
      <c r="C66" s="27"/>
      <c r="D66" s="27"/>
      <c r="E66" s="27"/>
      <c r="F66" s="27"/>
      <c r="G66" s="27"/>
      <c r="H66" s="27"/>
      <c r="I66" s="27"/>
      <c r="J66" s="27"/>
      <c r="K66" s="3"/>
      <c r="L66" s="3"/>
      <c r="M66" s="3"/>
      <c r="N66" s="3"/>
      <c r="O66" s="3"/>
    </row>
    <row r="67" spans="1:15" ht="21.95" customHeight="1">
      <c r="A67" s="301" t="s">
        <v>66</v>
      </c>
      <c r="B67" s="301"/>
      <c r="C67" s="301"/>
      <c r="D67" s="301"/>
      <c r="E67" s="301"/>
      <c r="F67" s="301"/>
      <c r="G67" s="301"/>
      <c r="H67" s="301"/>
      <c r="I67" s="301"/>
      <c r="J67" s="301"/>
      <c r="K67" s="301"/>
      <c r="L67" s="301"/>
      <c r="M67" s="301"/>
      <c r="N67" s="301"/>
      <c r="O67" s="301"/>
    </row>
    <row r="68" spans="1:15" ht="20.100000000000001" customHeight="1">
      <c r="A68" s="6"/>
      <c r="B68" s="19"/>
      <c r="C68" s="6"/>
      <c r="D68" s="6"/>
      <c r="E68" s="6"/>
      <c r="F68" s="6"/>
      <c r="G68" s="6"/>
      <c r="H68" s="6"/>
      <c r="I68" s="18"/>
    </row>
    <row r="69" spans="1:15" ht="63.95" customHeight="1">
      <c r="A69" s="229" t="s">
        <v>55</v>
      </c>
      <c r="B69" s="229"/>
      <c r="C69" s="229"/>
      <c r="D69" s="229" t="s">
        <v>82</v>
      </c>
      <c r="E69" s="229"/>
      <c r="F69" s="229"/>
      <c r="G69" s="229" t="s">
        <v>248</v>
      </c>
      <c r="H69" s="229"/>
      <c r="I69" s="229"/>
      <c r="J69" s="229" t="s">
        <v>247</v>
      </c>
      <c r="K69" s="229"/>
      <c r="L69" s="229"/>
      <c r="M69" s="229" t="s">
        <v>83</v>
      </c>
      <c r="N69" s="229"/>
      <c r="O69" s="229"/>
    </row>
    <row r="70" spans="1:15" ht="18" customHeight="1">
      <c r="A70" s="229">
        <v>1</v>
      </c>
      <c r="B70" s="229"/>
      <c r="C70" s="229"/>
      <c r="D70" s="229">
        <v>2</v>
      </c>
      <c r="E70" s="229"/>
      <c r="F70" s="229"/>
      <c r="G70" s="229">
        <v>3</v>
      </c>
      <c r="H70" s="229"/>
      <c r="I70" s="229"/>
      <c r="J70" s="240">
        <v>4</v>
      </c>
      <c r="K70" s="240"/>
      <c r="L70" s="240"/>
      <c r="M70" s="240">
        <v>5</v>
      </c>
      <c r="N70" s="240"/>
      <c r="O70" s="240"/>
    </row>
    <row r="71" spans="1:15" ht="20.100000000000001" customHeight="1">
      <c r="A71" s="285" t="s">
        <v>231</v>
      </c>
      <c r="B71" s="285"/>
      <c r="C71" s="285"/>
      <c r="D71" s="284"/>
      <c r="E71" s="284"/>
      <c r="F71" s="284"/>
      <c r="G71" s="284"/>
      <c r="H71" s="284"/>
      <c r="I71" s="284"/>
      <c r="J71" s="284"/>
      <c r="K71" s="284"/>
      <c r="L71" s="284"/>
      <c r="M71" s="286">
        <f>D71+G71-J71</f>
        <v>0</v>
      </c>
      <c r="N71" s="286"/>
      <c r="O71" s="286"/>
    </row>
    <row r="72" spans="1:15" ht="20.100000000000001" customHeight="1">
      <c r="A72" s="285" t="s">
        <v>97</v>
      </c>
      <c r="B72" s="285"/>
      <c r="C72" s="285"/>
      <c r="D72" s="284"/>
      <c r="E72" s="284"/>
      <c r="F72" s="284"/>
      <c r="G72" s="284"/>
      <c r="H72" s="284"/>
      <c r="I72" s="284"/>
      <c r="J72" s="284"/>
      <c r="K72" s="284"/>
      <c r="L72" s="284"/>
      <c r="M72" s="284"/>
      <c r="N72" s="284"/>
      <c r="O72" s="284"/>
    </row>
    <row r="73" spans="1:15" ht="20.100000000000001" customHeight="1">
      <c r="A73" s="285"/>
      <c r="B73" s="285"/>
      <c r="C73" s="285"/>
      <c r="D73" s="281"/>
      <c r="E73" s="282"/>
      <c r="F73" s="283"/>
      <c r="G73" s="281"/>
      <c r="H73" s="282"/>
      <c r="I73" s="283"/>
      <c r="J73" s="281"/>
      <c r="K73" s="282"/>
      <c r="L73" s="283"/>
      <c r="M73" s="281"/>
      <c r="N73" s="282"/>
      <c r="O73" s="283"/>
    </row>
    <row r="74" spans="1:15" ht="20.100000000000001" customHeight="1">
      <c r="A74" s="285" t="s">
        <v>232</v>
      </c>
      <c r="B74" s="285"/>
      <c r="C74" s="285"/>
      <c r="D74" s="284"/>
      <c r="E74" s="284"/>
      <c r="F74" s="284"/>
      <c r="G74" s="284"/>
      <c r="H74" s="284"/>
      <c r="I74" s="284"/>
      <c r="J74" s="284"/>
      <c r="K74" s="284"/>
      <c r="L74" s="284"/>
      <c r="M74" s="286">
        <f>D74+G74-J74</f>
        <v>0</v>
      </c>
      <c r="N74" s="286"/>
      <c r="O74" s="286"/>
    </row>
    <row r="75" spans="1:15" ht="20.100000000000001" customHeight="1">
      <c r="A75" s="285" t="s">
        <v>98</v>
      </c>
      <c r="B75" s="285"/>
      <c r="C75" s="285"/>
      <c r="D75" s="284"/>
      <c r="E75" s="284"/>
      <c r="F75" s="284"/>
      <c r="G75" s="284"/>
      <c r="H75" s="284"/>
      <c r="I75" s="284"/>
      <c r="J75" s="284"/>
      <c r="K75" s="284"/>
      <c r="L75" s="284"/>
      <c r="M75" s="284"/>
      <c r="N75" s="284"/>
      <c r="O75" s="284"/>
    </row>
    <row r="76" spans="1:15" ht="20.100000000000001" customHeight="1">
      <c r="A76" s="285"/>
      <c r="B76" s="285"/>
      <c r="C76" s="285"/>
      <c r="D76" s="281"/>
      <c r="E76" s="282"/>
      <c r="F76" s="283"/>
      <c r="G76" s="281"/>
      <c r="H76" s="282"/>
      <c r="I76" s="283"/>
      <c r="J76" s="281"/>
      <c r="K76" s="282"/>
      <c r="L76" s="283"/>
      <c r="M76" s="281"/>
      <c r="N76" s="282"/>
      <c r="O76" s="283"/>
    </row>
    <row r="77" spans="1:15" ht="20.100000000000001" customHeight="1">
      <c r="A77" s="285" t="s">
        <v>233</v>
      </c>
      <c r="B77" s="285"/>
      <c r="C77" s="285"/>
      <c r="D77" s="284"/>
      <c r="E77" s="284"/>
      <c r="F77" s="284"/>
      <c r="G77" s="284"/>
      <c r="H77" s="284"/>
      <c r="I77" s="284"/>
      <c r="J77" s="284"/>
      <c r="K77" s="284"/>
      <c r="L77" s="284"/>
      <c r="M77" s="286">
        <f>D77+G77-J77</f>
        <v>0</v>
      </c>
      <c r="N77" s="286"/>
      <c r="O77" s="286"/>
    </row>
    <row r="78" spans="1:15" ht="20.100000000000001" customHeight="1">
      <c r="A78" s="285" t="s">
        <v>97</v>
      </c>
      <c r="B78" s="285"/>
      <c r="C78" s="285"/>
      <c r="D78" s="284"/>
      <c r="E78" s="284"/>
      <c r="F78" s="284"/>
      <c r="G78" s="284"/>
      <c r="H78" s="284"/>
      <c r="I78" s="284"/>
      <c r="J78" s="284"/>
      <c r="K78" s="284"/>
      <c r="L78" s="284"/>
      <c r="M78" s="284"/>
      <c r="N78" s="284"/>
      <c r="O78" s="284"/>
    </row>
    <row r="79" spans="1:15" ht="20.100000000000001" customHeight="1">
      <c r="A79" s="287"/>
      <c r="B79" s="288"/>
      <c r="C79" s="289"/>
      <c r="D79" s="284"/>
      <c r="E79" s="284"/>
      <c r="F79" s="284"/>
      <c r="G79" s="284"/>
      <c r="H79" s="284"/>
      <c r="I79" s="284"/>
      <c r="J79" s="284"/>
      <c r="K79" s="284"/>
      <c r="L79" s="284"/>
      <c r="M79" s="284"/>
      <c r="N79" s="284"/>
      <c r="O79" s="284"/>
    </row>
    <row r="80" spans="1:15" ht="20.100000000000001" customHeight="1">
      <c r="A80" s="261" t="s">
        <v>46</v>
      </c>
      <c r="B80" s="262"/>
      <c r="C80" s="263"/>
      <c r="D80" s="290">
        <f>SUM(D71,D74,D77)</f>
        <v>0</v>
      </c>
      <c r="E80" s="290"/>
      <c r="F80" s="290"/>
      <c r="G80" s="290">
        <f>SUM(G71,G74,G77)</f>
        <v>0</v>
      </c>
      <c r="H80" s="290"/>
      <c r="I80" s="290"/>
      <c r="J80" s="290">
        <f>SUM(J71,J74,J77)</f>
        <v>0</v>
      </c>
      <c r="K80" s="290"/>
      <c r="L80" s="290"/>
      <c r="M80" s="290">
        <f>SUM(M71,M74,M77)</f>
        <v>0</v>
      </c>
      <c r="N80" s="290"/>
      <c r="O80" s="290"/>
    </row>
    <row r="81" spans="3:5">
      <c r="C81" s="33"/>
      <c r="D81" s="33"/>
      <c r="E81" s="33"/>
    </row>
    <row r="82" spans="3:5">
      <c r="C82" s="33"/>
      <c r="D82" s="33"/>
      <c r="E82" s="33"/>
    </row>
    <row r="83" spans="3:5">
      <c r="C83" s="33"/>
      <c r="D83" s="33"/>
      <c r="E83" s="33"/>
    </row>
    <row r="84" spans="3:5">
      <c r="C84" s="33"/>
      <c r="D84" s="33"/>
      <c r="E84" s="33"/>
    </row>
    <row r="85" spans="3:5">
      <c r="C85" s="33"/>
      <c r="D85" s="33"/>
      <c r="E85" s="33"/>
    </row>
    <row r="86" spans="3:5">
      <c r="C86" s="33"/>
      <c r="D86" s="33"/>
      <c r="E86" s="33"/>
    </row>
    <row r="87" spans="3:5">
      <c r="C87" s="33"/>
      <c r="D87" s="33"/>
      <c r="E87" s="33"/>
    </row>
    <row r="88" spans="3:5">
      <c r="C88" s="33"/>
      <c r="D88" s="33"/>
      <c r="E88" s="33"/>
    </row>
    <row r="89" spans="3:5">
      <c r="C89" s="33"/>
      <c r="D89" s="33"/>
      <c r="E89" s="33"/>
    </row>
    <row r="90" spans="3:5">
      <c r="C90" s="33"/>
      <c r="D90" s="33"/>
      <c r="E90" s="33"/>
    </row>
    <row r="91" spans="3:5">
      <c r="C91" s="33"/>
      <c r="D91" s="33"/>
      <c r="E91" s="33"/>
    </row>
    <row r="92" spans="3:5">
      <c r="C92" s="33"/>
      <c r="D92" s="33"/>
      <c r="E92" s="33"/>
    </row>
    <row r="93" spans="3:5">
      <c r="C93" s="33"/>
      <c r="D93" s="33"/>
      <c r="E93" s="33"/>
    </row>
    <row r="94" spans="3:5">
      <c r="C94" s="33"/>
      <c r="D94" s="33"/>
      <c r="E94" s="33"/>
    </row>
    <row r="136" spans="4:4">
      <c r="D136" s="2" t="e">
        <f ca="1">'6.1. Інша інфо_1'!D3:E32</f>
        <v>#VALUE!</v>
      </c>
    </row>
  </sheetData>
  <mergeCells count="326">
    <mergeCell ref="N11:O11"/>
    <mergeCell ref="J11:K11"/>
    <mergeCell ref="N10:O10"/>
    <mergeCell ref="A11:C11"/>
    <mergeCell ref="D11:E11"/>
    <mergeCell ref="L10:M10"/>
    <mergeCell ref="H11:I11"/>
    <mergeCell ref="A1:O1"/>
    <mergeCell ref="A2:O2"/>
    <mergeCell ref="A3:O3"/>
    <mergeCell ref="D9:E9"/>
    <mergeCell ref="F9:G9"/>
    <mergeCell ref="A5:O5"/>
    <mergeCell ref="N9:O9"/>
    <mergeCell ref="L9:M9"/>
    <mergeCell ref="H9:I9"/>
    <mergeCell ref="J9:K9"/>
    <mergeCell ref="A4:O4"/>
    <mergeCell ref="A7:O7"/>
    <mergeCell ref="A9:C9"/>
    <mergeCell ref="L11:M11"/>
    <mergeCell ref="A10:C10"/>
    <mergeCell ref="D10:E10"/>
    <mergeCell ref="H10:I10"/>
    <mergeCell ref="J10:K10"/>
    <mergeCell ref="F10:G10"/>
    <mergeCell ref="F11:G11"/>
    <mergeCell ref="A12:C12"/>
    <mergeCell ref="J14:K14"/>
    <mergeCell ref="H13:I13"/>
    <mergeCell ref="H12:I12"/>
    <mergeCell ref="D12:E12"/>
    <mergeCell ref="F12:G12"/>
    <mergeCell ref="F13:G13"/>
    <mergeCell ref="H14:I14"/>
    <mergeCell ref="N16:O16"/>
    <mergeCell ref="L13:M13"/>
    <mergeCell ref="J16:K16"/>
    <mergeCell ref="L16:M16"/>
    <mergeCell ref="L14:M14"/>
    <mergeCell ref="N15:O15"/>
    <mergeCell ref="N14:O14"/>
    <mergeCell ref="L15:M15"/>
    <mergeCell ref="J13:K13"/>
    <mergeCell ref="H16:I16"/>
    <mergeCell ref="F16:G16"/>
    <mergeCell ref="A16:C16"/>
    <mergeCell ref="F14:G14"/>
    <mergeCell ref="D15:E15"/>
    <mergeCell ref="D16:E16"/>
    <mergeCell ref="D14:E14"/>
    <mergeCell ref="A14:C14"/>
    <mergeCell ref="N12:O12"/>
    <mergeCell ref="N13:O13"/>
    <mergeCell ref="A15:C15"/>
    <mergeCell ref="F15:G15"/>
    <mergeCell ref="H15:I15"/>
    <mergeCell ref="J15:K15"/>
    <mergeCell ref="A13:C13"/>
    <mergeCell ref="L12:M12"/>
    <mergeCell ref="J12:K12"/>
    <mergeCell ref="D13:E13"/>
    <mergeCell ref="N23:O23"/>
    <mergeCell ref="L23:M23"/>
    <mergeCell ref="N21:O21"/>
    <mergeCell ref="H21:I21"/>
    <mergeCell ref="N22:O22"/>
    <mergeCell ref="L22:M22"/>
    <mergeCell ref="J22:K22"/>
    <mergeCell ref="H22:I22"/>
    <mergeCell ref="J23:K23"/>
    <mergeCell ref="H23:I23"/>
    <mergeCell ref="D18:E18"/>
    <mergeCell ref="H18:I18"/>
    <mergeCell ref="D19:E19"/>
    <mergeCell ref="J19:K19"/>
    <mergeCell ref="A17:C17"/>
    <mergeCell ref="F17:G17"/>
    <mergeCell ref="A19:C19"/>
    <mergeCell ref="A18:C18"/>
    <mergeCell ref="J18:K18"/>
    <mergeCell ref="D17:E17"/>
    <mergeCell ref="L20:M20"/>
    <mergeCell ref="L18:M18"/>
    <mergeCell ref="F19:G19"/>
    <mergeCell ref="H19:I19"/>
    <mergeCell ref="J20:K20"/>
    <mergeCell ref="H20:I20"/>
    <mergeCell ref="F18:G18"/>
    <mergeCell ref="F20:G20"/>
    <mergeCell ref="N17:O17"/>
    <mergeCell ref="J17:K17"/>
    <mergeCell ref="H17:I17"/>
    <mergeCell ref="L17:M17"/>
    <mergeCell ref="L19:M19"/>
    <mergeCell ref="L21:M21"/>
    <mergeCell ref="N18:O18"/>
    <mergeCell ref="N20:O20"/>
    <mergeCell ref="N19:O19"/>
    <mergeCell ref="J21:K21"/>
    <mergeCell ref="F22:G22"/>
    <mergeCell ref="D23:E23"/>
    <mergeCell ref="F23:G23"/>
    <mergeCell ref="A21:C21"/>
    <mergeCell ref="A23:C23"/>
    <mergeCell ref="A22:C22"/>
    <mergeCell ref="D21:E21"/>
    <mergeCell ref="F21:G21"/>
    <mergeCell ref="A24:C24"/>
    <mergeCell ref="D24:E24"/>
    <mergeCell ref="D25:E25"/>
    <mergeCell ref="A25:C25"/>
    <mergeCell ref="A20:C20"/>
    <mergeCell ref="D22:E22"/>
    <mergeCell ref="D20:E20"/>
    <mergeCell ref="F25:G25"/>
    <mergeCell ref="D27:E27"/>
    <mergeCell ref="A27:C27"/>
    <mergeCell ref="A26:C26"/>
    <mergeCell ref="D26:E26"/>
    <mergeCell ref="F26:G26"/>
    <mergeCell ref="F27:G27"/>
    <mergeCell ref="N24:O24"/>
    <mergeCell ref="N25:O25"/>
    <mergeCell ref="N26:O26"/>
    <mergeCell ref="N27:O27"/>
    <mergeCell ref="J26:K26"/>
    <mergeCell ref="H25:I25"/>
    <mergeCell ref="J25:K25"/>
    <mergeCell ref="L27:M27"/>
    <mergeCell ref="L33:M33"/>
    <mergeCell ref="J34:K34"/>
    <mergeCell ref="H33:I33"/>
    <mergeCell ref="H34:I34"/>
    <mergeCell ref="L24:M24"/>
    <mergeCell ref="L26:M26"/>
    <mergeCell ref="H24:I24"/>
    <mergeCell ref="H26:I26"/>
    <mergeCell ref="H27:I27"/>
    <mergeCell ref="L25:M25"/>
    <mergeCell ref="J27:K27"/>
    <mergeCell ref="L34:M34"/>
    <mergeCell ref="J33:K33"/>
    <mergeCell ref="H28:I28"/>
    <mergeCell ref="J28:K28"/>
    <mergeCell ref="L29:M29"/>
    <mergeCell ref="N32:O32"/>
    <mergeCell ref="H32:I32"/>
    <mergeCell ref="F28:G28"/>
    <mergeCell ref="J29:K29"/>
    <mergeCell ref="H29:I29"/>
    <mergeCell ref="L28:M28"/>
    <mergeCell ref="L30:M30"/>
    <mergeCell ref="L31:M31"/>
    <mergeCell ref="N31:O31"/>
    <mergeCell ref="F24:G24"/>
    <mergeCell ref="J24:K24"/>
    <mergeCell ref="A28:C28"/>
    <mergeCell ref="N34:O34"/>
    <mergeCell ref="N28:O28"/>
    <mergeCell ref="H31:I31"/>
    <mergeCell ref="A33:C33"/>
    <mergeCell ref="F29:G29"/>
    <mergeCell ref="D28:E28"/>
    <mergeCell ref="J31:K31"/>
    <mergeCell ref="H30:I30"/>
    <mergeCell ref="F31:G31"/>
    <mergeCell ref="N33:O33"/>
    <mergeCell ref="L32:M32"/>
    <mergeCell ref="N29:O29"/>
    <mergeCell ref="J30:K30"/>
    <mergeCell ref="J32:K32"/>
    <mergeCell ref="N30:O30"/>
    <mergeCell ref="F32:G32"/>
    <mergeCell ref="A30:C30"/>
    <mergeCell ref="A31:C31"/>
    <mergeCell ref="D33:E33"/>
    <mergeCell ref="F30:G30"/>
    <mergeCell ref="F33:G33"/>
    <mergeCell ref="A29:C29"/>
    <mergeCell ref="A32:C32"/>
    <mergeCell ref="D29:E29"/>
    <mergeCell ref="D30:E30"/>
    <mergeCell ref="D32:E32"/>
    <mergeCell ref="D31:E31"/>
    <mergeCell ref="A34:C34"/>
    <mergeCell ref="F34:G34"/>
    <mergeCell ref="D37:E37"/>
    <mergeCell ref="D36:E36"/>
    <mergeCell ref="F35:G35"/>
    <mergeCell ref="A36:C36"/>
    <mergeCell ref="F36:G36"/>
    <mergeCell ref="D35:E35"/>
    <mergeCell ref="D34:E34"/>
    <mergeCell ref="B43:E43"/>
    <mergeCell ref="A35:C35"/>
    <mergeCell ref="A39:O39"/>
    <mergeCell ref="F43:O43"/>
    <mergeCell ref="H37:I37"/>
    <mergeCell ref="N37:O37"/>
    <mergeCell ref="F37:G37"/>
    <mergeCell ref="J35:K35"/>
    <mergeCell ref="L36:M36"/>
    <mergeCell ref="N36:O36"/>
    <mergeCell ref="N35:O35"/>
    <mergeCell ref="L35:M35"/>
    <mergeCell ref="A37:C37"/>
    <mergeCell ref="A41:O41"/>
    <mergeCell ref="L37:M37"/>
    <mergeCell ref="J37:K37"/>
    <mergeCell ref="H35:I35"/>
    <mergeCell ref="J36:K36"/>
    <mergeCell ref="H36:I36"/>
    <mergeCell ref="D61:E61"/>
    <mergeCell ref="F47:O47"/>
    <mergeCell ref="B47:E47"/>
    <mergeCell ref="B44:E44"/>
    <mergeCell ref="F45:O45"/>
    <mergeCell ref="F44:O44"/>
    <mergeCell ref="B46:E46"/>
    <mergeCell ref="F46:O46"/>
    <mergeCell ref="B45:E45"/>
    <mergeCell ref="A49:J49"/>
    <mergeCell ref="B60:C60"/>
    <mergeCell ref="D51:F51"/>
    <mergeCell ref="D60:E60"/>
    <mergeCell ref="J51:L51"/>
    <mergeCell ref="F60:G60"/>
    <mergeCell ref="A51:A52"/>
    <mergeCell ref="M60:O60"/>
    <mergeCell ref="G51:I51"/>
    <mergeCell ref="A58:O58"/>
    <mergeCell ref="B51:C51"/>
    <mergeCell ref="H60:J60"/>
    <mergeCell ref="K60:L60"/>
    <mergeCell ref="M51:O51"/>
    <mergeCell ref="A67:O67"/>
    <mergeCell ref="M64:O64"/>
    <mergeCell ref="F62:G62"/>
    <mergeCell ref="K61:L61"/>
    <mergeCell ref="M63:O63"/>
    <mergeCell ref="K63:L63"/>
    <mergeCell ref="M62:O62"/>
    <mergeCell ref="B61:C61"/>
    <mergeCell ref="H61:J61"/>
    <mergeCell ref="F61:G61"/>
    <mergeCell ref="F64:G64"/>
    <mergeCell ref="F63:G63"/>
    <mergeCell ref="H64:J64"/>
    <mergeCell ref="H63:J63"/>
    <mergeCell ref="K62:L62"/>
    <mergeCell ref="M61:O61"/>
    <mergeCell ref="M69:O69"/>
    <mergeCell ref="D65:E65"/>
    <mergeCell ref="D63:E63"/>
    <mergeCell ref="D64:E64"/>
    <mergeCell ref="B62:C62"/>
    <mergeCell ref="B63:C63"/>
    <mergeCell ref="B65:C65"/>
    <mergeCell ref="H62:J62"/>
    <mergeCell ref="D62:E62"/>
    <mergeCell ref="B64:C64"/>
    <mergeCell ref="K65:L65"/>
    <mergeCell ref="H65:J65"/>
    <mergeCell ref="M65:O65"/>
    <mergeCell ref="K64:L64"/>
    <mergeCell ref="M70:O70"/>
    <mergeCell ref="A69:C69"/>
    <mergeCell ref="D69:F69"/>
    <mergeCell ref="D70:F70"/>
    <mergeCell ref="J70:L70"/>
    <mergeCell ref="A70:C70"/>
    <mergeCell ref="F65:G65"/>
    <mergeCell ref="G71:I71"/>
    <mergeCell ref="G77:I77"/>
    <mergeCell ref="D80:F80"/>
    <mergeCell ref="D74:F74"/>
    <mergeCell ref="D79:F79"/>
    <mergeCell ref="G80:I80"/>
    <mergeCell ref="G79:I79"/>
    <mergeCell ref="G70:I70"/>
    <mergeCell ref="G69:I69"/>
    <mergeCell ref="J80:L80"/>
    <mergeCell ref="J79:L79"/>
    <mergeCell ref="M79:O79"/>
    <mergeCell ref="M80:O80"/>
    <mergeCell ref="M78:O78"/>
    <mergeCell ref="M77:O77"/>
    <mergeCell ref="J77:L77"/>
    <mergeCell ref="J78:L78"/>
    <mergeCell ref="G76:I76"/>
    <mergeCell ref="G72:I72"/>
    <mergeCell ref="J69:L69"/>
    <mergeCell ref="G75:I75"/>
    <mergeCell ref="G74:I74"/>
    <mergeCell ref="G78:I78"/>
    <mergeCell ref="J76:L76"/>
    <mergeCell ref="A80:C80"/>
    <mergeCell ref="A76:C76"/>
    <mergeCell ref="A75:C75"/>
    <mergeCell ref="D72:F72"/>
    <mergeCell ref="D78:F78"/>
    <mergeCell ref="D75:F75"/>
    <mergeCell ref="D77:F77"/>
    <mergeCell ref="D73:F73"/>
    <mergeCell ref="A79:C79"/>
    <mergeCell ref="A78:C78"/>
    <mergeCell ref="M74:O74"/>
    <mergeCell ref="J74:L74"/>
    <mergeCell ref="D76:F76"/>
    <mergeCell ref="A72:C72"/>
    <mergeCell ref="M72:O72"/>
    <mergeCell ref="M73:O73"/>
    <mergeCell ref="J73:L73"/>
    <mergeCell ref="G73:I73"/>
    <mergeCell ref="M75:O75"/>
    <mergeCell ref="M76:O76"/>
    <mergeCell ref="D71:F71"/>
    <mergeCell ref="A71:C71"/>
    <mergeCell ref="M71:O71"/>
    <mergeCell ref="J72:L72"/>
    <mergeCell ref="A77:C77"/>
    <mergeCell ref="A74:C74"/>
    <mergeCell ref="J75:L75"/>
    <mergeCell ref="J71:L71"/>
    <mergeCell ref="A73:C73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6" orientation="landscape" horizontalDpi="1200" verticalDpi="1200" r:id="rId1"/>
  <headerFooter alignWithMargins="0">
    <oddHeader xml:space="preserve">&amp;C&amp;"Times New Roman,обычный"&amp;14 
13
&amp;R
&amp;"Times New Roman,обычный"&amp;14Продовження додатка 1
Таблиця 6
</oddHeader>
  </headerFooter>
  <rowBreaks count="1" manualBreakCount="1">
    <brk id="47" max="16383" man="1"/>
  </rowBreaks>
  <ignoredErrors>
    <ignoredError sqref="D56:G56 H56:J56 K56:M56 K6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E98"/>
  <sheetViews>
    <sheetView topLeftCell="A19" zoomScale="60" zoomScaleNormal="60" zoomScaleSheetLayoutView="48" workbookViewId="0">
      <selection activeCell="G6" sqref="G6:M10"/>
    </sheetView>
  </sheetViews>
  <sheetFormatPr defaultRowHeight="18.75"/>
  <cols>
    <col min="1" max="1" width="8.42578125" style="2" customWidth="1"/>
    <col min="2" max="2" width="28.5703125" style="2" customWidth="1"/>
    <col min="3" max="6" width="11.42578125" style="2" customWidth="1"/>
    <col min="7" max="26" width="11" style="2" customWidth="1"/>
    <col min="27" max="27" width="14.5703125" style="2" customWidth="1"/>
    <col min="28" max="28" width="14.140625" style="2" customWidth="1"/>
    <col min="29" max="31" width="11" style="2" customWidth="1"/>
    <col min="32" max="16384" width="9.140625" style="2"/>
  </cols>
  <sheetData>
    <row r="1" spans="1:3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Q1" s="32"/>
      <c r="R1" s="32"/>
      <c r="S1" s="32"/>
      <c r="T1" s="32"/>
      <c r="U1" s="32"/>
      <c r="AB1" s="405"/>
      <c r="AC1" s="406"/>
      <c r="AD1" s="406"/>
      <c r="AE1" s="406"/>
    </row>
    <row r="2" spans="1:31" ht="18.75" customHeight="1">
      <c r="B2" s="44" t="s">
        <v>315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</row>
    <row r="3" spans="1:3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</row>
    <row r="4" spans="1:31" ht="41.25" customHeight="1">
      <c r="A4" s="238" t="s">
        <v>44</v>
      </c>
      <c r="B4" s="238" t="s">
        <v>164</v>
      </c>
      <c r="C4" s="349" t="s">
        <v>165</v>
      </c>
      <c r="D4" s="350"/>
      <c r="E4" s="350"/>
      <c r="F4" s="351"/>
      <c r="G4" s="349" t="s">
        <v>244</v>
      </c>
      <c r="H4" s="350"/>
      <c r="I4" s="350"/>
      <c r="J4" s="350"/>
      <c r="K4" s="350"/>
      <c r="L4" s="350"/>
      <c r="M4" s="351"/>
      <c r="N4" s="224" t="s">
        <v>166</v>
      </c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6"/>
      <c r="Z4" s="373" t="s">
        <v>322</v>
      </c>
      <c r="AA4" s="374"/>
      <c r="AB4" s="375"/>
      <c r="AC4" s="365" t="s">
        <v>323</v>
      </c>
      <c r="AD4" s="366"/>
      <c r="AE4" s="367"/>
    </row>
    <row r="5" spans="1:31" ht="48.75" customHeight="1">
      <c r="A5" s="239"/>
      <c r="B5" s="239"/>
      <c r="C5" s="352"/>
      <c r="D5" s="353"/>
      <c r="E5" s="353"/>
      <c r="F5" s="354"/>
      <c r="G5" s="352"/>
      <c r="H5" s="353"/>
      <c r="I5" s="353"/>
      <c r="J5" s="353"/>
      <c r="K5" s="353"/>
      <c r="L5" s="353"/>
      <c r="M5" s="354"/>
      <c r="N5" s="224" t="s">
        <v>324</v>
      </c>
      <c r="O5" s="225"/>
      <c r="P5" s="225"/>
      <c r="Q5" s="226"/>
      <c r="R5" s="224" t="s">
        <v>325</v>
      </c>
      <c r="S5" s="225"/>
      <c r="T5" s="225"/>
      <c r="U5" s="226"/>
      <c r="V5" s="224" t="s">
        <v>326</v>
      </c>
      <c r="W5" s="225"/>
      <c r="X5" s="225"/>
      <c r="Y5" s="226"/>
      <c r="Z5" s="376"/>
      <c r="AA5" s="376"/>
      <c r="AB5" s="377"/>
      <c r="AC5" s="368"/>
      <c r="AD5" s="369"/>
      <c r="AE5" s="370"/>
    </row>
    <row r="6" spans="1:31" ht="18" customHeight="1">
      <c r="A6" s="69">
        <v>1</v>
      </c>
      <c r="B6" s="70">
        <v>2</v>
      </c>
      <c r="C6" s="346">
        <v>3</v>
      </c>
      <c r="D6" s="347"/>
      <c r="E6" s="347"/>
      <c r="F6" s="348"/>
      <c r="G6" s="346"/>
      <c r="H6" s="347"/>
      <c r="I6" s="347"/>
      <c r="J6" s="347"/>
      <c r="K6" s="347"/>
      <c r="L6" s="347"/>
      <c r="M6" s="348"/>
      <c r="N6" s="381">
        <v>5</v>
      </c>
      <c r="O6" s="371"/>
      <c r="P6" s="371"/>
      <c r="Q6" s="372"/>
      <c r="R6" s="381">
        <v>6</v>
      </c>
      <c r="S6" s="371"/>
      <c r="T6" s="371"/>
      <c r="U6" s="372"/>
      <c r="V6" s="381">
        <v>7</v>
      </c>
      <c r="W6" s="371"/>
      <c r="X6" s="371"/>
      <c r="Y6" s="372"/>
      <c r="Z6" s="371">
        <v>8</v>
      </c>
      <c r="AA6" s="371"/>
      <c r="AB6" s="372"/>
      <c r="AC6" s="381">
        <v>9</v>
      </c>
      <c r="AD6" s="371"/>
      <c r="AE6" s="372"/>
    </row>
    <row r="7" spans="1:31" ht="20.100000000000001" customHeight="1">
      <c r="A7" s="69">
        <v>1</v>
      </c>
      <c r="B7" s="70"/>
      <c r="C7" s="346"/>
      <c r="D7" s="347"/>
      <c r="E7" s="347"/>
      <c r="F7" s="348"/>
      <c r="G7" s="361"/>
      <c r="H7" s="362"/>
      <c r="I7" s="362"/>
      <c r="J7" s="362"/>
      <c r="K7" s="362"/>
      <c r="L7" s="362"/>
      <c r="M7" s="363"/>
      <c r="N7" s="361">
        <v>0</v>
      </c>
      <c r="O7" s="362"/>
      <c r="P7" s="362"/>
      <c r="Q7" s="363"/>
      <c r="R7" s="361">
        <v>0</v>
      </c>
      <c r="S7" s="362"/>
      <c r="T7" s="362"/>
      <c r="U7" s="363"/>
      <c r="V7" s="361"/>
      <c r="W7" s="362"/>
      <c r="X7" s="362"/>
      <c r="Y7" s="363"/>
      <c r="Z7" s="379" t="e">
        <f>(V7/R7)*100</f>
        <v>#DIV/0!</v>
      </c>
      <c r="AA7" s="379"/>
      <c r="AB7" s="380"/>
      <c r="AC7" s="379" t="e">
        <f>(V7/N7)*100</f>
        <v>#DIV/0!</v>
      </c>
      <c r="AD7" s="379"/>
      <c r="AE7" s="380"/>
    </row>
    <row r="8" spans="1:31" ht="20.100000000000001" customHeight="1">
      <c r="A8" s="69">
        <v>2</v>
      </c>
      <c r="B8" s="70"/>
      <c r="C8" s="346"/>
      <c r="D8" s="347"/>
      <c r="E8" s="347"/>
      <c r="F8" s="348"/>
      <c r="G8" s="361"/>
      <c r="H8" s="362"/>
      <c r="I8" s="362"/>
      <c r="J8" s="362"/>
      <c r="K8" s="362"/>
      <c r="L8" s="362"/>
      <c r="M8" s="363"/>
      <c r="N8" s="361">
        <v>0</v>
      </c>
      <c r="O8" s="362"/>
      <c r="P8" s="362"/>
      <c r="Q8" s="363"/>
      <c r="R8" s="361">
        <v>0</v>
      </c>
      <c r="S8" s="362"/>
      <c r="T8" s="362"/>
      <c r="U8" s="363"/>
      <c r="V8" s="361"/>
      <c r="W8" s="362"/>
      <c r="X8" s="362"/>
      <c r="Y8" s="363"/>
      <c r="Z8" s="379" t="e">
        <f>(V8/R8)*100</f>
        <v>#DIV/0!</v>
      </c>
      <c r="AA8" s="379"/>
      <c r="AB8" s="380"/>
      <c r="AC8" s="379" t="e">
        <f>(V8/N8)*100</f>
        <v>#DIV/0!</v>
      </c>
      <c r="AD8" s="379"/>
      <c r="AE8" s="380"/>
    </row>
    <row r="9" spans="1:31" ht="20.100000000000001" customHeight="1">
      <c r="A9" s="69">
        <v>3</v>
      </c>
      <c r="B9" s="70"/>
      <c r="C9" s="346"/>
      <c r="D9" s="347"/>
      <c r="E9" s="347"/>
      <c r="F9" s="348"/>
      <c r="G9" s="361"/>
      <c r="H9" s="362"/>
      <c r="I9" s="362"/>
      <c r="J9" s="362"/>
      <c r="K9" s="362"/>
      <c r="L9" s="362"/>
      <c r="M9" s="363"/>
      <c r="N9" s="361">
        <v>0</v>
      </c>
      <c r="O9" s="362"/>
      <c r="P9" s="362"/>
      <c r="Q9" s="363"/>
      <c r="R9" s="361">
        <v>0</v>
      </c>
      <c r="S9" s="362"/>
      <c r="T9" s="362"/>
      <c r="U9" s="363"/>
      <c r="V9" s="361"/>
      <c r="W9" s="362"/>
      <c r="X9" s="362"/>
      <c r="Y9" s="363"/>
      <c r="Z9" s="379" t="e">
        <f>(V9/R9)*100</f>
        <v>#DIV/0!</v>
      </c>
      <c r="AA9" s="379"/>
      <c r="AB9" s="380"/>
      <c r="AC9" s="379" t="e">
        <f>(V9/N9)*100</f>
        <v>#DIV/0!</v>
      </c>
      <c r="AD9" s="379"/>
      <c r="AE9" s="380"/>
    </row>
    <row r="10" spans="1:31" ht="20.100000000000001" customHeight="1">
      <c r="A10" s="69"/>
      <c r="B10" s="70"/>
      <c r="C10" s="346"/>
      <c r="D10" s="347"/>
      <c r="E10" s="347"/>
      <c r="F10" s="348"/>
      <c r="G10" s="361"/>
      <c r="H10" s="362"/>
      <c r="I10" s="362"/>
      <c r="J10" s="362"/>
      <c r="K10" s="362"/>
      <c r="L10" s="362"/>
      <c r="M10" s="363"/>
      <c r="N10" s="361">
        <v>0</v>
      </c>
      <c r="O10" s="362"/>
      <c r="P10" s="362"/>
      <c r="Q10" s="363"/>
      <c r="R10" s="361"/>
      <c r="S10" s="362"/>
      <c r="T10" s="362"/>
      <c r="U10" s="363"/>
      <c r="V10" s="361"/>
      <c r="W10" s="362"/>
      <c r="X10" s="362"/>
      <c r="Y10" s="363"/>
      <c r="Z10" s="379" t="e">
        <f>(V10/R10)*100</f>
        <v>#DIV/0!</v>
      </c>
      <c r="AA10" s="379"/>
      <c r="AB10" s="380"/>
      <c r="AC10" s="379" t="e">
        <f>(V10/N10)*100</f>
        <v>#DIV/0!</v>
      </c>
      <c r="AD10" s="379"/>
      <c r="AE10" s="380"/>
    </row>
    <row r="11" spans="1:31" ht="20.100000000000001" customHeight="1">
      <c r="A11" s="358" t="s">
        <v>46</v>
      </c>
      <c r="B11" s="359"/>
      <c r="C11" s="359"/>
      <c r="D11" s="359"/>
      <c r="E11" s="359"/>
      <c r="F11" s="359"/>
      <c r="G11" s="359"/>
      <c r="H11" s="359"/>
      <c r="I11" s="359"/>
      <c r="J11" s="359"/>
      <c r="K11" s="359"/>
      <c r="L11" s="359"/>
      <c r="M11" s="360"/>
      <c r="N11" s="319">
        <f>SUM(N7:N10)</f>
        <v>0</v>
      </c>
      <c r="O11" s="383"/>
      <c r="P11" s="383"/>
      <c r="Q11" s="320"/>
      <c r="R11" s="319">
        <v>0</v>
      </c>
      <c r="S11" s="383"/>
      <c r="T11" s="383"/>
      <c r="U11" s="320"/>
      <c r="V11" s="319">
        <f>SUM(V7:V10)</f>
        <v>0</v>
      </c>
      <c r="W11" s="383"/>
      <c r="X11" s="383"/>
      <c r="Y11" s="320"/>
      <c r="Z11" s="379" t="e">
        <f>(V11/R11)*100</f>
        <v>#DIV/0!</v>
      </c>
      <c r="AA11" s="379"/>
      <c r="AB11" s="380"/>
      <c r="AC11" s="379" t="e">
        <f>(V11/N11)*100</f>
        <v>#DIV/0!</v>
      </c>
      <c r="AD11" s="379"/>
      <c r="AE11" s="380"/>
    </row>
    <row r="12" spans="1:31" ht="18.7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9"/>
      <c r="N12" s="39"/>
      <c r="O12" s="39"/>
      <c r="P12" s="39"/>
      <c r="Q12" s="60"/>
      <c r="R12" s="60"/>
      <c r="S12" s="60"/>
      <c r="T12" s="60"/>
      <c r="U12" s="60"/>
      <c r="V12" s="60"/>
      <c r="W12" s="61"/>
      <c r="X12" s="61"/>
      <c r="Y12" s="61"/>
      <c r="Z12" s="61"/>
      <c r="AA12" s="61"/>
      <c r="AB12" s="61"/>
      <c r="AC12" s="61"/>
      <c r="AD12" s="61"/>
      <c r="AE12" s="61"/>
    </row>
    <row r="13" spans="1:31" s="44" customFormat="1" ht="18.75" customHeight="1">
      <c r="B13" s="44" t="s">
        <v>316</v>
      </c>
    </row>
    <row r="14" spans="1:31" s="44" customFormat="1" ht="18.75" customHeight="1"/>
    <row r="15" spans="1:31" ht="39.75" customHeight="1">
      <c r="A15" s="258" t="s">
        <v>44</v>
      </c>
      <c r="B15" s="258" t="s">
        <v>167</v>
      </c>
      <c r="C15" s="229" t="s">
        <v>164</v>
      </c>
      <c r="D15" s="229"/>
      <c r="E15" s="229"/>
      <c r="F15" s="229"/>
      <c r="G15" s="349" t="s">
        <v>244</v>
      </c>
      <c r="H15" s="350"/>
      <c r="I15" s="350"/>
      <c r="J15" s="350"/>
      <c r="K15" s="350"/>
      <c r="L15" s="350"/>
      <c r="M15" s="351"/>
      <c r="N15" s="349" t="s">
        <v>168</v>
      </c>
      <c r="O15" s="350"/>
      <c r="P15" s="351"/>
      <c r="Q15" s="349" t="s">
        <v>166</v>
      </c>
      <c r="R15" s="350"/>
      <c r="S15" s="350"/>
      <c r="T15" s="350"/>
      <c r="U15" s="350"/>
      <c r="V15" s="350"/>
      <c r="W15" s="350"/>
      <c r="X15" s="350"/>
      <c r="Y15" s="351"/>
      <c r="Z15" s="365" t="s">
        <v>322</v>
      </c>
      <c r="AA15" s="366"/>
      <c r="AB15" s="367"/>
      <c r="AC15" s="365" t="s">
        <v>323</v>
      </c>
      <c r="AD15" s="366"/>
      <c r="AE15" s="367"/>
    </row>
    <row r="16" spans="1:31" ht="18.75" customHeight="1">
      <c r="A16" s="258"/>
      <c r="B16" s="258"/>
      <c r="C16" s="229"/>
      <c r="D16" s="229"/>
      <c r="E16" s="229"/>
      <c r="F16" s="229"/>
      <c r="G16" s="355"/>
      <c r="H16" s="356"/>
      <c r="I16" s="356"/>
      <c r="J16" s="356"/>
      <c r="K16" s="356"/>
      <c r="L16" s="356"/>
      <c r="M16" s="357"/>
      <c r="N16" s="355"/>
      <c r="O16" s="356"/>
      <c r="P16" s="357"/>
      <c r="Q16" s="229" t="s">
        <v>324</v>
      </c>
      <c r="R16" s="229"/>
      <c r="S16" s="229"/>
      <c r="T16" s="229" t="s">
        <v>325</v>
      </c>
      <c r="U16" s="229"/>
      <c r="V16" s="229"/>
      <c r="W16" s="229" t="s">
        <v>326</v>
      </c>
      <c r="X16" s="229"/>
      <c r="Y16" s="229"/>
      <c r="Z16" s="407"/>
      <c r="AA16" s="408"/>
      <c r="AB16" s="409"/>
      <c r="AC16" s="407"/>
      <c r="AD16" s="408"/>
      <c r="AE16" s="409"/>
    </row>
    <row r="17" spans="1:31" ht="27.75" customHeight="1">
      <c r="A17" s="258"/>
      <c r="B17" s="258"/>
      <c r="C17" s="229"/>
      <c r="D17" s="229"/>
      <c r="E17" s="229"/>
      <c r="F17" s="229"/>
      <c r="G17" s="352"/>
      <c r="H17" s="353"/>
      <c r="I17" s="353"/>
      <c r="J17" s="353"/>
      <c r="K17" s="353"/>
      <c r="L17" s="353"/>
      <c r="M17" s="354"/>
      <c r="N17" s="352"/>
      <c r="O17" s="353"/>
      <c r="P17" s="354"/>
      <c r="Q17" s="229"/>
      <c r="R17" s="229"/>
      <c r="S17" s="229"/>
      <c r="T17" s="229"/>
      <c r="U17" s="229"/>
      <c r="V17" s="229"/>
      <c r="W17" s="229"/>
      <c r="X17" s="229"/>
      <c r="Y17" s="229"/>
      <c r="Z17" s="368"/>
      <c r="AA17" s="369"/>
      <c r="AB17" s="370"/>
      <c r="AC17" s="368"/>
      <c r="AD17" s="369"/>
      <c r="AE17" s="370"/>
    </row>
    <row r="18" spans="1:31" ht="18" customHeight="1">
      <c r="A18" s="69">
        <v>1</v>
      </c>
      <c r="B18" s="69">
        <v>2</v>
      </c>
      <c r="C18" s="382">
        <v>3</v>
      </c>
      <c r="D18" s="382"/>
      <c r="E18" s="382"/>
      <c r="F18" s="382"/>
      <c r="G18" s="346">
        <v>4</v>
      </c>
      <c r="H18" s="347"/>
      <c r="I18" s="347"/>
      <c r="J18" s="347"/>
      <c r="K18" s="347"/>
      <c r="L18" s="347"/>
      <c r="M18" s="348"/>
      <c r="N18" s="346">
        <v>5</v>
      </c>
      <c r="O18" s="347"/>
      <c r="P18" s="348"/>
      <c r="Q18" s="346">
        <v>6</v>
      </c>
      <c r="R18" s="347"/>
      <c r="S18" s="348"/>
      <c r="T18" s="346">
        <v>7</v>
      </c>
      <c r="U18" s="347"/>
      <c r="V18" s="348"/>
      <c r="W18" s="346">
        <v>8</v>
      </c>
      <c r="X18" s="347"/>
      <c r="Y18" s="348"/>
      <c r="Z18" s="346">
        <v>9</v>
      </c>
      <c r="AA18" s="347"/>
      <c r="AB18" s="348"/>
      <c r="AC18" s="346">
        <v>10</v>
      </c>
      <c r="AD18" s="347"/>
      <c r="AE18" s="348"/>
    </row>
    <row r="19" spans="1:31" ht="20.100000000000001" customHeight="1">
      <c r="A19" s="105"/>
      <c r="B19" s="97"/>
      <c r="C19" s="364"/>
      <c r="D19" s="364"/>
      <c r="E19" s="364"/>
      <c r="F19" s="364"/>
      <c r="G19" s="361"/>
      <c r="H19" s="362"/>
      <c r="I19" s="362"/>
      <c r="J19" s="362"/>
      <c r="K19" s="362"/>
      <c r="L19" s="362"/>
      <c r="M19" s="363"/>
      <c r="N19" s="415"/>
      <c r="O19" s="416"/>
      <c r="P19" s="417"/>
      <c r="Q19" s="402"/>
      <c r="R19" s="403"/>
      <c r="S19" s="404"/>
      <c r="T19" s="402"/>
      <c r="U19" s="403"/>
      <c r="V19" s="404"/>
      <c r="W19" s="402"/>
      <c r="X19" s="403"/>
      <c r="Y19" s="404"/>
      <c r="Z19" s="379" t="e">
        <f>(W19/T19)*100</f>
        <v>#DIV/0!</v>
      </c>
      <c r="AA19" s="379"/>
      <c r="AB19" s="380"/>
      <c r="AC19" s="378" t="e">
        <f>(W19/Q19)*100</f>
        <v>#DIV/0!</v>
      </c>
      <c r="AD19" s="379"/>
      <c r="AE19" s="380"/>
    </row>
    <row r="20" spans="1:31" ht="20.100000000000001" customHeight="1">
      <c r="A20" s="105"/>
      <c r="B20" s="97"/>
      <c r="C20" s="364"/>
      <c r="D20" s="364"/>
      <c r="E20" s="364"/>
      <c r="F20" s="364"/>
      <c r="G20" s="361"/>
      <c r="H20" s="362"/>
      <c r="I20" s="362"/>
      <c r="J20" s="362"/>
      <c r="K20" s="362"/>
      <c r="L20" s="362"/>
      <c r="M20" s="363"/>
      <c r="N20" s="415"/>
      <c r="O20" s="416"/>
      <c r="P20" s="417"/>
      <c r="Q20" s="402"/>
      <c r="R20" s="403"/>
      <c r="S20" s="404"/>
      <c r="T20" s="402"/>
      <c r="U20" s="403"/>
      <c r="V20" s="404"/>
      <c r="W20" s="402"/>
      <c r="X20" s="403"/>
      <c r="Y20" s="404"/>
      <c r="Z20" s="379" t="e">
        <f>(W20/T20)*100</f>
        <v>#DIV/0!</v>
      </c>
      <c r="AA20" s="379"/>
      <c r="AB20" s="380"/>
      <c r="AC20" s="378" t="e">
        <f>(W20/Q20)*100</f>
        <v>#DIV/0!</v>
      </c>
      <c r="AD20" s="379"/>
      <c r="AE20" s="380"/>
    </row>
    <row r="21" spans="1:31" ht="20.100000000000001" customHeight="1">
      <c r="A21" s="105"/>
      <c r="B21" s="97"/>
      <c r="C21" s="364"/>
      <c r="D21" s="364"/>
      <c r="E21" s="364"/>
      <c r="F21" s="364"/>
      <c r="G21" s="361"/>
      <c r="H21" s="362"/>
      <c r="I21" s="362"/>
      <c r="J21" s="362"/>
      <c r="K21" s="362"/>
      <c r="L21" s="362"/>
      <c r="M21" s="363"/>
      <c r="N21" s="415"/>
      <c r="O21" s="416"/>
      <c r="P21" s="417"/>
      <c r="Q21" s="402"/>
      <c r="R21" s="403"/>
      <c r="S21" s="404"/>
      <c r="T21" s="402"/>
      <c r="U21" s="403"/>
      <c r="V21" s="404"/>
      <c r="W21" s="402"/>
      <c r="X21" s="403"/>
      <c r="Y21" s="404"/>
      <c r="Z21" s="379" t="e">
        <f>(W21/T21)*100</f>
        <v>#DIV/0!</v>
      </c>
      <c r="AA21" s="379"/>
      <c r="AB21" s="380"/>
      <c r="AC21" s="378" t="e">
        <f>(W21/Q21)*100</f>
        <v>#DIV/0!</v>
      </c>
      <c r="AD21" s="379"/>
      <c r="AE21" s="380"/>
    </row>
    <row r="22" spans="1:31" ht="20.100000000000001" customHeight="1">
      <c r="A22" s="105"/>
      <c r="B22" s="97"/>
      <c r="C22" s="364"/>
      <c r="D22" s="364"/>
      <c r="E22" s="364"/>
      <c r="F22" s="364"/>
      <c r="G22" s="361"/>
      <c r="H22" s="362"/>
      <c r="I22" s="362"/>
      <c r="J22" s="362"/>
      <c r="K22" s="362"/>
      <c r="L22" s="362"/>
      <c r="M22" s="363"/>
      <c r="N22" s="415"/>
      <c r="O22" s="416"/>
      <c r="P22" s="417"/>
      <c r="Q22" s="402"/>
      <c r="R22" s="403"/>
      <c r="S22" s="404"/>
      <c r="T22" s="402"/>
      <c r="U22" s="403"/>
      <c r="V22" s="404"/>
      <c r="W22" s="402"/>
      <c r="X22" s="403"/>
      <c r="Y22" s="404"/>
      <c r="Z22" s="379" t="e">
        <f>(W22/T22)*100</f>
        <v>#DIV/0!</v>
      </c>
      <c r="AA22" s="379"/>
      <c r="AB22" s="380"/>
      <c r="AC22" s="378" t="e">
        <f>(W22/Q22)*100</f>
        <v>#DIV/0!</v>
      </c>
      <c r="AD22" s="379"/>
      <c r="AE22" s="380"/>
    </row>
    <row r="23" spans="1:31" ht="20.100000000000001" customHeight="1">
      <c r="A23" s="358" t="s">
        <v>46</v>
      </c>
      <c r="B23" s="359"/>
      <c r="C23" s="359"/>
      <c r="D23" s="359"/>
      <c r="E23" s="359"/>
      <c r="F23" s="359"/>
      <c r="G23" s="359"/>
      <c r="H23" s="359"/>
      <c r="I23" s="359"/>
      <c r="J23" s="359"/>
      <c r="K23" s="359"/>
      <c r="L23" s="359"/>
      <c r="M23" s="360"/>
      <c r="N23" s="358"/>
      <c r="O23" s="359"/>
      <c r="P23" s="360"/>
      <c r="Q23" s="410">
        <f>SUM(Q19:Q22)</f>
        <v>0</v>
      </c>
      <c r="R23" s="411"/>
      <c r="S23" s="412"/>
      <c r="T23" s="410">
        <f>SUM(T19:T22)</f>
        <v>0</v>
      </c>
      <c r="U23" s="411"/>
      <c r="V23" s="412"/>
      <c r="W23" s="410">
        <f>SUM(W19:W22)</f>
        <v>0</v>
      </c>
      <c r="X23" s="411"/>
      <c r="Y23" s="412"/>
      <c r="Z23" s="379" t="e">
        <f>(W23/T23)*100</f>
        <v>#DIV/0!</v>
      </c>
      <c r="AA23" s="379"/>
      <c r="AB23" s="380"/>
      <c r="AC23" s="378" t="e">
        <f>(W23/Q23)*100</f>
        <v>#DIV/0!</v>
      </c>
      <c r="AD23" s="379"/>
      <c r="AE23" s="380"/>
    </row>
    <row r="24" spans="1:3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Q24" s="32"/>
      <c r="R24" s="32"/>
      <c r="S24" s="32"/>
      <c r="T24" s="32"/>
      <c r="U24" s="32"/>
      <c r="AE24" s="32"/>
    </row>
    <row r="25" spans="1:3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Q25" s="32"/>
      <c r="R25" s="32"/>
      <c r="S25" s="32"/>
      <c r="T25" s="32"/>
      <c r="U25" s="32"/>
      <c r="AE25" s="32"/>
    </row>
    <row r="26" spans="1:31" s="44" customFormat="1" ht="18.75" customHeight="1">
      <c r="B26" s="44" t="s">
        <v>180</v>
      </c>
    </row>
    <row r="27" spans="1:31">
      <c r="A27" s="28"/>
      <c r="B27" s="28"/>
      <c r="C27" s="28"/>
      <c r="D27" s="28"/>
      <c r="E27" s="28"/>
      <c r="F27" s="28"/>
      <c r="G27" s="28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28"/>
      <c r="AE27" s="81" t="s">
        <v>378</v>
      </c>
    </row>
    <row r="28" spans="1:31" ht="30" customHeight="1">
      <c r="A28" s="229" t="s">
        <v>44</v>
      </c>
      <c r="B28" s="229" t="s">
        <v>192</v>
      </c>
      <c r="C28" s="229"/>
      <c r="D28" s="229"/>
      <c r="E28" s="229"/>
      <c r="F28" s="229"/>
      <c r="G28" s="229" t="s">
        <v>45</v>
      </c>
      <c r="H28" s="229"/>
      <c r="I28" s="229"/>
      <c r="J28" s="229"/>
      <c r="K28" s="229"/>
      <c r="L28" s="229" t="s">
        <v>84</v>
      </c>
      <c r="M28" s="229"/>
      <c r="N28" s="229"/>
      <c r="O28" s="229"/>
      <c r="P28" s="229"/>
      <c r="Q28" s="229" t="s">
        <v>222</v>
      </c>
      <c r="R28" s="229"/>
      <c r="S28" s="229"/>
      <c r="T28" s="229"/>
      <c r="U28" s="229"/>
      <c r="V28" s="229" t="s">
        <v>116</v>
      </c>
      <c r="W28" s="229"/>
      <c r="X28" s="229"/>
      <c r="Y28" s="229"/>
      <c r="Z28" s="229"/>
      <c r="AA28" s="229" t="s">
        <v>46</v>
      </c>
      <c r="AB28" s="229"/>
      <c r="AC28" s="229"/>
      <c r="AD28" s="229"/>
      <c r="AE28" s="229"/>
    </row>
    <row r="29" spans="1:31" ht="30" customHeight="1">
      <c r="A29" s="229"/>
      <c r="B29" s="229"/>
      <c r="C29" s="229"/>
      <c r="D29" s="229"/>
      <c r="E29" s="229"/>
      <c r="F29" s="229"/>
      <c r="G29" s="229" t="s">
        <v>74</v>
      </c>
      <c r="H29" s="229" t="s">
        <v>89</v>
      </c>
      <c r="I29" s="229"/>
      <c r="J29" s="229"/>
      <c r="K29" s="229"/>
      <c r="L29" s="229" t="s">
        <v>74</v>
      </c>
      <c r="M29" s="229" t="s">
        <v>89</v>
      </c>
      <c r="N29" s="229"/>
      <c r="O29" s="229"/>
      <c r="P29" s="229"/>
      <c r="Q29" s="229" t="s">
        <v>74</v>
      </c>
      <c r="R29" s="229" t="s">
        <v>89</v>
      </c>
      <c r="S29" s="229"/>
      <c r="T29" s="229"/>
      <c r="U29" s="229"/>
      <c r="V29" s="229" t="s">
        <v>74</v>
      </c>
      <c r="W29" s="229" t="s">
        <v>89</v>
      </c>
      <c r="X29" s="229"/>
      <c r="Y29" s="229"/>
      <c r="Z29" s="229"/>
      <c r="AA29" s="229" t="s">
        <v>74</v>
      </c>
      <c r="AB29" s="229" t="s">
        <v>89</v>
      </c>
      <c r="AC29" s="229"/>
      <c r="AD29" s="229"/>
      <c r="AE29" s="229"/>
    </row>
    <row r="30" spans="1:31" ht="39.950000000000003" customHeight="1">
      <c r="A30" s="229"/>
      <c r="B30" s="229"/>
      <c r="C30" s="229"/>
      <c r="D30" s="229"/>
      <c r="E30" s="229"/>
      <c r="F30" s="229"/>
      <c r="G30" s="229"/>
      <c r="H30" s="8" t="s">
        <v>68</v>
      </c>
      <c r="I30" s="8" t="s">
        <v>69</v>
      </c>
      <c r="J30" s="8" t="s">
        <v>67</v>
      </c>
      <c r="K30" s="8" t="s">
        <v>62</v>
      </c>
      <c r="L30" s="229"/>
      <c r="M30" s="8" t="s">
        <v>68</v>
      </c>
      <c r="N30" s="8" t="s">
        <v>69</v>
      </c>
      <c r="O30" s="8" t="s">
        <v>67</v>
      </c>
      <c r="P30" s="8" t="s">
        <v>62</v>
      </c>
      <c r="Q30" s="229"/>
      <c r="R30" s="8" t="s">
        <v>68</v>
      </c>
      <c r="S30" s="8" t="s">
        <v>69</v>
      </c>
      <c r="T30" s="8" t="s">
        <v>67</v>
      </c>
      <c r="U30" s="8" t="s">
        <v>62</v>
      </c>
      <c r="V30" s="229"/>
      <c r="W30" s="8" t="s">
        <v>68</v>
      </c>
      <c r="X30" s="8" t="s">
        <v>69</v>
      </c>
      <c r="Y30" s="8" t="s">
        <v>67</v>
      </c>
      <c r="Z30" s="8" t="s">
        <v>62</v>
      </c>
      <c r="AA30" s="229"/>
      <c r="AB30" s="8" t="s">
        <v>68</v>
      </c>
      <c r="AC30" s="8" t="s">
        <v>69</v>
      </c>
      <c r="AD30" s="8" t="s">
        <v>67</v>
      </c>
      <c r="AE30" s="8" t="s">
        <v>62</v>
      </c>
    </row>
    <row r="31" spans="1:31" ht="18" customHeight="1">
      <c r="A31" s="8">
        <v>1</v>
      </c>
      <c r="B31" s="229">
        <v>2</v>
      </c>
      <c r="C31" s="229"/>
      <c r="D31" s="229"/>
      <c r="E31" s="229"/>
      <c r="F31" s="229"/>
      <c r="G31" s="8">
        <v>3</v>
      </c>
      <c r="H31" s="8">
        <v>4</v>
      </c>
      <c r="I31" s="8">
        <v>5</v>
      </c>
      <c r="J31" s="8">
        <v>6</v>
      </c>
      <c r="K31" s="8">
        <v>7</v>
      </c>
      <c r="L31" s="8">
        <v>8</v>
      </c>
      <c r="M31" s="8">
        <v>9</v>
      </c>
      <c r="N31" s="8">
        <v>10</v>
      </c>
      <c r="O31" s="8">
        <v>11</v>
      </c>
      <c r="P31" s="8">
        <v>12</v>
      </c>
      <c r="Q31" s="8">
        <v>13</v>
      </c>
      <c r="R31" s="8">
        <v>14</v>
      </c>
      <c r="S31" s="8">
        <v>15</v>
      </c>
      <c r="T31" s="8">
        <v>16</v>
      </c>
      <c r="U31" s="8">
        <v>17</v>
      </c>
      <c r="V31" s="7">
        <v>18</v>
      </c>
      <c r="W31" s="7">
        <v>19</v>
      </c>
      <c r="X31" s="7">
        <v>20</v>
      </c>
      <c r="Y31" s="7">
        <v>21</v>
      </c>
      <c r="Z31" s="7">
        <v>22</v>
      </c>
      <c r="AA31" s="7">
        <v>23</v>
      </c>
      <c r="AB31" s="7">
        <v>24</v>
      </c>
      <c r="AC31" s="7">
        <v>25</v>
      </c>
      <c r="AD31" s="7">
        <v>26</v>
      </c>
      <c r="AE31" s="7">
        <v>27</v>
      </c>
    </row>
    <row r="32" spans="1:31" ht="106.5" customHeight="1">
      <c r="A32" s="101">
        <v>1</v>
      </c>
      <c r="B32" s="399" t="s">
        <v>474</v>
      </c>
      <c r="C32" s="400"/>
      <c r="D32" s="400"/>
      <c r="E32" s="400"/>
      <c r="F32" s="401"/>
      <c r="G32" s="148">
        <f>SUM(H32,I32,J32,K32)</f>
        <v>0</v>
      </c>
      <c r="H32" s="112">
        <v>0</v>
      </c>
      <c r="I32" s="112">
        <v>0</v>
      </c>
      <c r="J32" s="112">
        <v>0</v>
      </c>
      <c r="K32" s="112">
        <v>0</v>
      </c>
      <c r="L32" s="148">
        <f>SUM(M32,N32,O32,P32)</f>
        <v>900</v>
      </c>
      <c r="M32" s="112">
        <v>900</v>
      </c>
      <c r="N32" s="112">
        <v>0</v>
      </c>
      <c r="O32" s="112">
        <v>0</v>
      </c>
      <c r="P32" s="112">
        <v>0</v>
      </c>
      <c r="Q32" s="148">
        <f>SUM(R32,S32,T32,U32)</f>
        <v>0</v>
      </c>
      <c r="R32" s="112"/>
      <c r="S32" s="112"/>
      <c r="T32" s="112"/>
      <c r="U32" s="112"/>
      <c r="V32" s="148">
        <f t="shared" ref="V32:V53" si="0">SUM(W32,X32,Y32,Z32)</f>
        <v>0</v>
      </c>
      <c r="W32" s="7"/>
      <c r="X32" s="7"/>
      <c r="Y32" s="7"/>
      <c r="Z32" s="7"/>
      <c r="AA32" s="148">
        <f t="shared" ref="AA32:AA53" si="1">SUM(AB32,AC32,AD32,AE32)</f>
        <v>900</v>
      </c>
      <c r="AB32" s="112">
        <f t="shared" ref="AB32:AB53" si="2">SUM(H32,M32,R32,W32)</f>
        <v>900</v>
      </c>
      <c r="AC32" s="112">
        <f t="shared" ref="AC32:AC53" si="3">SUM(I32,N32,S32,X32)</f>
        <v>0</v>
      </c>
      <c r="AD32" s="112">
        <f t="shared" ref="AD32:AD53" si="4">SUM(J32,O32,T32,Y32)</f>
        <v>0</v>
      </c>
      <c r="AE32" s="112">
        <f t="shared" ref="AE32:AE53" si="5">SUM(K32,P32,U32,Z32)</f>
        <v>0</v>
      </c>
    </row>
    <row r="33" spans="1:31" ht="18" customHeight="1">
      <c r="A33" s="101">
        <v>2</v>
      </c>
      <c r="B33" s="384" t="s">
        <v>475</v>
      </c>
      <c r="C33" s="385"/>
      <c r="D33" s="385"/>
      <c r="E33" s="385"/>
      <c r="F33" s="386"/>
      <c r="G33" s="148">
        <f>SUM(H33,I33,J33,K33)</f>
        <v>0</v>
      </c>
      <c r="H33" s="112">
        <v>0</v>
      </c>
      <c r="I33" s="112">
        <v>0</v>
      </c>
      <c r="J33" s="112">
        <v>0</v>
      </c>
      <c r="K33" s="112">
        <v>0</v>
      </c>
      <c r="L33" s="195">
        <f>SUM(M33,N33,O33,P33)</f>
        <v>320.60000000000002</v>
      </c>
      <c r="M33" s="194">
        <v>320.60000000000002</v>
      </c>
      <c r="N33" s="112">
        <v>0</v>
      </c>
      <c r="O33" s="112">
        <v>0</v>
      </c>
      <c r="P33" s="112"/>
      <c r="Q33" s="148">
        <f>SUM(R33,S33,T33,U33)</f>
        <v>0</v>
      </c>
      <c r="R33" s="112"/>
      <c r="S33" s="112"/>
      <c r="T33" s="112"/>
      <c r="U33" s="112"/>
      <c r="V33" s="148">
        <f t="shared" si="0"/>
        <v>0</v>
      </c>
      <c r="W33" s="7"/>
      <c r="X33" s="7"/>
      <c r="Y33" s="7"/>
      <c r="Z33" s="7"/>
      <c r="AA33" s="195">
        <f t="shared" si="1"/>
        <v>320.60000000000002</v>
      </c>
      <c r="AB33" s="194">
        <f t="shared" si="2"/>
        <v>320.60000000000002</v>
      </c>
      <c r="AC33" s="112">
        <f t="shared" si="3"/>
        <v>0</v>
      </c>
      <c r="AD33" s="112">
        <v>0</v>
      </c>
      <c r="AE33" s="112">
        <f t="shared" si="5"/>
        <v>0</v>
      </c>
    </row>
    <row r="34" spans="1:31" ht="18" customHeight="1">
      <c r="A34" s="101">
        <v>3</v>
      </c>
      <c r="B34" s="384" t="s">
        <v>476</v>
      </c>
      <c r="C34" s="385"/>
      <c r="D34" s="385"/>
      <c r="E34" s="385"/>
      <c r="F34" s="386"/>
      <c r="G34" s="148">
        <f>SUM(H34,I34,J34,K34)</f>
        <v>0</v>
      </c>
      <c r="H34" s="112">
        <v>0</v>
      </c>
      <c r="I34" s="112">
        <v>0</v>
      </c>
      <c r="J34" s="112">
        <v>0</v>
      </c>
      <c r="K34" s="112">
        <v>0</v>
      </c>
      <c r="L34" s="195">
        <f>SUM(M34,N34,O34,P34)</f>
        <v>15.5</v>
      </c>
      <c r="M34" s="194">
        <v>15.5</v>
      </c>
      <c r="N34" s="112"/>
      <c r="O34" s="112"/>
      <c r="P34" s="112"/>
      <c r="Q34" s="148">
        <f>SUM(R34,S34,T34,U34)</f>
        <v>0</v>
      </c>
      <c r="R34" s="112"/>
      <c r="S34" s="112"/>
      <c r="T34" s="112"/>
      <c r="U34" s="112"/>
      <c r="V34" s="148">
        <f t="shared" si="0"/>
        <v>0</v>
      </c>
      <c r="W34" s="7"/>
      <c r="X34" s="7"/>
      <c r="Y34" s="7"/>
      <c r="Z34" s="7"/>
      <c r="AA34" s="195">
        <f t="shared" si="1"/>
        <v>15.5</v>
      </c>
      <c r="AB34" s="194">
        <f t="shared" si="2"/>
        <v>15.5</v>
      </c>
      <c r="AC34" s="112">
        <f t="shared" si="3"/>
        <v>0</v>
      </c>
      <c r="AD34" s="112">
        <f t="shared" si="4"/>
        <v>0</v>
      </c>
      <c r="AE34" s="112">
        <f t="shared" si="5"/>
        <v>0</v>
      </c>
    </row>
    <row r="35" spans="1:31" ht="18" customHeight="1">
      <c r="A35" s="101">
        <v>4</v>
      </c>
      <c r="B35" s="384" t="s">
        <v>477</v>
      </c>
      <c r="C35" s="385"/>
      <c r="D35" s="385"/>
      <c r="E35" s="385"/>
      <c r="F35" s="386"/>
      <c r="G35" s="148">
        <f>SUM(H35,I35,J35,K35)</f>
        <v>0</v>
      </c>
      <c r="H35" s="112"/>
      <c r="I35" s="112"/>
      <c r="J35" s="112"/>
      <c r="K35" s="112"/>
      <c r="L35" s="148">
        <f>SUM(M35,N35,O35,P35)</f>
        <v>35</v>
      </c>
      <c r="M35" s="112">
        <v>35</v>
      </c>
      <c r="N35" s="112"/>
      <c r="O35" s="112"/>
      <c r="P35" s="112"/>
      <c r="Q35" s="148">
        <f>SUM(R35,S35,T35,U35)</f>
        <v>0</v>
      </c>
      <c r="R35" s="112"/>
      <c r="S35" s="112"/>
      <c r="T35" s="112"/>
      <c r="U35" s="112"/>
      <c r="V35" s="148">
        <f t="shared" si="0"/>
        <v>0</v>
      </c>
      <c r="W35" s="7"/>
      <c r="X35" s="7"/>
      <c r="Y35" s="7"/>
      <c r="Z35" s="7"/>
      <c r="AA35" s="148">
        <f t="shared" si="1"/>
        <v>35</v>
      </c>
      <c r="AB35" s="112">
        <f t="shared" si="2"/>
        <v>35</v>
      </c>
      <c r="AC35" s="112">
        <f t="shared" si="3"/>
        <v>0</v>
      </c>
      <c r="AD35" s="112">
        <f t="shared" si="4"/>
        <v>0</v>
      </c>
      <c r="AE35" s="112">
        <f t="shared" si="5"/>
        <v>0</v>
      </c>
    </row>
    <row r="36" spans="1:31" ht="18" customHeight="1">
      <c r="A36" s="101">
        <v>5</v>
      </c>
      <c r="B36" s="384" t="s">
        <v>478</v>
      </c>
      <c r="C36" s="385"/>
      <c r="D36" s="385"/>
      <c r="E36" s="385"/>
      <c r="F36" s="386"/>
      <c r="G36" s="148"/>
      <c r="H36" s="112"/>
      <c r="I36" s="112"/>
      <c r="J36" s="112"/>
      <c r="K36" s="112"/>
      <c r="L36" s="148">
        <f t="shared" ref="L36:L53" si="6">SUM(M36,N36,O36,P36)</f>
        <v>40</v>
      </c>
      <c r="M36" s="112">
        <v>40</v>
      </c>
      <c r="N36" s="112"/>
      <c r="O36" s="112"/>
      <c r="P36" s="112"/>
      <c r="Q36" s="148">
        <f t="shared" ref="Q36:Q53" si="7">SUM(R36,S36,T36,U36)</f>
        <v>0</v>
      </c>
      <c r="R36" s="112"/>
      <c r="S36" s="112"/>
      <c r="T36" s="112"/>
      <c r="U36" s="112"/>
      <c r="V36" s="148">
        <f t="shared" si="0"/>
        <v>0</v>
      </c>
      <c r="W36" s="7"/>
      <c r="X36" s="7"/>
      <c r="Y36" s="7"/>
      <c r="Z36" s="7"/>
      <c r="AA36" s="148">
        <f t="shared" si="1"/>
        <v>40</v>
      </c>
      <c r="AB36" s="112">
        <f t="shared" si="2"/>
        <v>40</v>
      </c>
      <c r="AC36" s="112">
        <f t="shared" si="3"/>
        <v>0</v>
      </c>
      <c r="AD36" s="112">
        <f t="shared" si="4"/>
        <v>0</v>
      </c>
      <c r="AE36" s="112">
        <f t="shared" si="5"/>
        <v>0</v>
      </c>
    </row>
    <row r="37" spans="1:31" ht="18" customHeight="1">
      <c r="A37" s="101">
        <v>6</v>
      </c>
      <c r="B37" s="384" t="s">
        <v>479</v>
      </c>
      <c r="C37" s="385"/>
      <c r="D37" s="385"/>
      <c r="E37" s="385"/>
      <c r="F37" s="386"/>
      <c r="G37" s="148"/>
      <c r="H37" s="112"/>
      <c r="I37" s="112"/>
      <c r="J37" s="112"/>
      <c r="K37" s="112"/>
      <c r="L37" s="148">
        <f t="shared" si="6"/>
        <v>8</v>
      </c>
      <c r="M37" s="112">
        <v>8</v>
      </c>
      <c r="N37" s="112"/>
      <c r="O37" s="112"/>
      <c r="P37" s="112"/>
      <c r="Q37" s="148">
        <f t="shared" si="7"/>
        <v>0</v>
      </c>
      <c r="R37" s="112"/>
      <c r="S37" s="112"/>
      <c r="T37" s="112"/>
      <c r="U37" s="112"/>
      <c r="V37" s="148">
        <f t="shared" si="0"/>
        <v>0</v>
      </c>
      <c r="W37" s="7"/>
      <c r="X37" s="7"/>
      <c r="Y37" s="7"/>
      <c r="Z37" s="7"/>
      <c r="AA37" s="148">
        <f t="shared" si="1"/>
        <v>8</v>
      </c>
      <c r="AB37" s="112">
        <f t="shared" si="2"/>
        <v>8</v>
      </c>
      <c r="AC37" s="112">
        <f t="shared" si="3"/>
        <v>0</v>
      </c>
      <c r="AD37" s="112">
        <f t="shared" si="4"/>
        <v>0</v>
      </c>
      <c r="AE37" s="112">
        <f t="shared" si="5"/>
        <v>0</v>
      </c>
    </row>
    <row r="38" spans="1:31" ht="18" customHeight="1">
      <c r="A38" s="101">
        <v>7</v>
      </c>
      <c r="B38" s="384" t="s">
        <v>480</v>
      </c>
      <c r="C38" s="385"/>
      <c r="D38" s="385"/>
      <c r="E38" s="385"/>
      <c r="F38" s="386"/>
      <c r="G38" s="148"/>
      <c r="H38" s="112"/>
      <c r="I38" s="112"/>
      <c r="J38" s="112"/>
      <c r="K38" s="112"/>
      <c r="L38" s="195">
        <f t="shared" si="6"/>
        <v>8.15</v>
      </c>
      <c r="M38" s="194">
        <v>8.15</v>
      </c>
      <c r="N38" s="112"/>
      <c r="O38" s="112"/>
      <c r="P38" s="112"/>
      <c r="Q38" s="148">
        <f t="shared" si="7"/>
        <v>0</v>
      </c>
      <c r="R38" s="112"/>
      <c r="S38" s="112"/>
      <c r="T38" s="112"/>
      <c r="U38" s="112"/>
      <c r="V38" s="148">
        <f t="shared" si="0"/>
        <v>0</v>
      </c>
      <c r="W38" s="7"/>
      <c r="X38" s="7"/>
      <c r="Y38" s="7"/>
      <c r="Z38" s="7"/>
      <c r="AA38" s="195">
        <f t="shared" si="1"/>
        <v>8.15</v>
      </c>
      <c r="AB38" s="194">
        <f t="shared" si="2"/>
        <v>8.15</v>
      </c>
      <c r="AC38" s="112">
        <f t="shared" si="3"/>
        <v>0</v>
      </c>
      <c r="AD38" s="112">
        <f t="shared" si="4"/>
        <v>0</v>
      </c>
      <c r="AE38" s="112">
        <f t="shared" si="5"/>
        <v>0</v>
      </c>
    </row>
    <row r="39" spans="1:31" ht="18" customHeight="1">
      <c r="A39" s="101">
        <v>8</v>
      </c>
      <c r="B39" s="384" t="s">
        <v>481</v>
      </c>
      <c r="C39" s="385"/>
      <c r="D39" s="385"/>
      <c r="E39" s="385"/>
      <c r="F39" s="386"/>
      <c r="G39" s="148"/>
      <c r="H39" s="112"/>
      <c r="I39" s="112"/>
      <c r="J39" s="112"/>
      <c r="K39" s="112"/>
      <c r="L39" s="195">
        <f t="shared" si="6"/>
        <v>65.45</v>
      </c>
      <c r="M39" s="194">
        <v>65.45</v>
      </c>
      <c r="N39" s="112"/>
      <c r="O39" s="112"/>
      <c r="P39" s="112"/>
      <c r="Q39" s="148">
        <f t="shared" si="7"/>
        <v>0</v>
      </c>
      <c r="R39" s="112"/>
      <c r="S39" s="112"/>
      <c r="T39" s="112"/>
      <c r="U39" s="112"/>
      <c r="V39" s="148">
        <f t="shared" si="0"/>
        <v>0</v>
      </c>
      <c r="W39" s="7"/>
      <c r="X39" s="7"/>
      <c r="Y39" s="7"/>
      <c r="Z39" s="7"/>
      <c r="AA39" s="195">
        <f t="shared" si="1"/>
        <v>65.45</v>
      </c>
      <c r="AB39" s="194">
        <f t="shared" si="2"/>
        <v>65.45</v>
      </c>
      <c r="AC39" s="112">
        <f t="shared" si="3"/>
        <v>0</v>
      </c>
      <c r="AD39" s="112">
        <f t="shared" si="4"/>
        <v>0</v>
      </c>
      <c r="AE39" s="112">
        <f t="shared" si="5"/>
        <v>0</v>
      </c>
    </row>
    <row r="40" spans="1:31" ht="18" customHeight="1">
      <c r="A40" s="101">
        <v>9</v>
      </c>
      <c r="B40" s="384" t="s">
        <v>482</v>
      </c>
      <c r="C40" s="385"/>
      <c r="D40" s="385"/>
      <c r="E40" s="385"/>
      <c r="F40" s="386"/>
      <c r="G40" s="148"/>
      <c r="H40" s="112"/>
      <c r="I40" s="112"/>
      <c r="J40" s="112"/>
      <c r="K40" s="112"/>
      <c r="L40" s="195">
        <f t="shared" si="6"/>
        <v>14.8</v>
      </c>
      <c r="M40" s="194">
        <v>14.8</v>
      </c>
      <c r="N40" s="112"/>
      <c r="O40" s="112"/>
      <c r="P40" s="112"/>
      <c r="Q40" s="148">
        <f t="shared" si="7"/>
        <v>0</v>
      </c>
      <c r="R40" s="112"/>
      <c r="S40" s="112"/>
      <c r="T40" s="112"/>
      <c r="U40" s="112"/>
      <c r="V40" s="148">
        <f t="shared" si="0"/>
        <v>0</v>
      </c>
      <c r="W40" s="7"/>
      <c r="X40" s="7"/>
      <c r="Y40" s="7"/>
      <c r="Z40" s="7"/>
      <c r="AA40" s="195">
        <f t="shared" si="1"/>
        <v>14.8</v>
      </c>
      <c r="AB40" s="194">
        <f t="shared" si="2"/>
        <v>14.8</v>
      </c>
      <c r="AC40" s="112">
        <f t="shared" si="3"/>
        <v>0</v>
      </c>
      <c r="AD40" s="112">
        <f t="shared" si="4"/>
        <v>0</v>
      </c>
      <c r="AE40" s="112">
        <f t="shared" si="5"/>
        <v>0</v>
      </c>
    </row>
    <row r="41" spans="1:31" ht="18" customHeight="1">
      <c r="A41" s="101">
        <v>10</v>
      </c>
      <c r="B41" s="384"/>
      <c r="C41" s="385"/>
      <c r="D41" s="385"/>
      <c r="E41" s="385"/>
      <c r="F41" s="386"/>
      <c r="G41" s="148"/>
      <c r="H41" s="112"/>
      <c r="I41" s="112"/>
      <c r="J41" s="112"/>
      <c r="K41" s="112"/>
      <c r="L41" s="148">
        <f t="shared" si="6"/>
        <v>0</v>
      </c>
      <c r="M41" s="112"/>
      <c r="N41" s="112"/>
      <c r="O41" s="112"/>
      <c r="P41" s="112"/>
      <c r="Q41" s="148">
        <f t="shared" si="7"/>
        <v>0</v>
      </c>
      <c r="R41" s="112"/>
      <c r="S41" s="112"/>
      <c r="T41" s="112"/>
      <c r="U41" s="112"/>
      <c r="V41" s="148">
        <f t="shared" si="0"/>
        <v>0</v>
      </c>
      <c r="W41" s="7"/>
      <c r="X41" s="7"/>
      <c r="Y41" s="7"/>
      <c r="Z41" s="7"/>
      <c r="AA41" s="148">
        <f t="shared" si="1"/>
        <v>0</v>
      </c>
      <c r="AB41" s="112">
        <f t="shared" si="2"/>
        <v>0</v>
      </c>
      <c r="AC41" s="112">
        <f t="shared" si="3"/>
        <v>0</v>
      </c>
      <c r="AD41" s="112">
        <f t="shared" si="4"/>
        <v>0</v>
      </c>
      <c r="AE41" s="112">
        <f t="shared" si="5"/>
        <v>0</v>
      </c>
    </row>
    <row r="42" spans="1:31" ht="18" customHeight="1">
      <c r="A42" s="101">
        <v>12</v>
      </c>
      <c r="B42" s="390"/>
      <c r="C42" s="391"/>
      <c r="D42" s="391"/>
      <c r="E42" s="391"/>
      <c r="F42" s="392"/>
      <c r="G42" s="148"/>
      <c r="H42" s="112"/>
      <c r="I42" s="112"/>
      <c r="J42" s="112"/>
      <c r="K42" s="112"/>
      <c r="L42" s="148">
        <f t="shared" si="6"/>
        <v>0</v>
      </c>
      <c r="M42" s="112"/>
      <c r="N42" s="112"/>
      <c r="O42" s="112"/>
      <c r="P42" s="112"/>
      <c r="Q42" s="148">
        <f t="shared" si="7"/>
        <v>0</v>
      </c>
      <c r="R42" s="112"/>
      <c r="S42" s="112"/>
      <c r="T42" s="112"/>
      <c r="U42" s="112"/>
      <c r="V42" s="148">
        <f t="shared" si="0"/>
        <v>0</v>
      </c>
      <c r="W42" s="7"/>
      <c r="X42" s="7"/>
      <c r="Y42" s="7"/>
      <c r="Z42" s="7"/>
      <c r="AA42" s="148">
        <f t="shared" si="1"/>
        <v>0</v>
      </c>
      <c r="AB42" s="112">
        <f t="shared" si="2"/>
        <v>0</v>
      </c>
      <c r="AC42" s="112">
        <f t="shared" si="3"/>
        <v>0</v>
      </c>
      <c r="AD42" s="112">
        <f t="shared" si="4"/>
        <v>0</v>
      </c>
      <c r="AE42" s="112">
        <f t="shared" si="5"/>
        <v>0</v>
      </c>
    </row>
    <row r="43" spans="1:31" ht="18" customHeight="1">
      <c r="A43" s="101">
        <v>13</v>
      </c>
      <c r="B43" s="390"/>
      <c r="C43" s="391"/>
      <c r="D43" s="391"/>
      <c r="E43" s="391"/>
      <c r="F43" s="392"/>
      <c r="G43" s="148"/>
      <c r="H43" s="112"/>
      <c r="I43" s="112"/>
      <c r="J43" s="112"/>
      <c r="K43" s="112"/>
      <c r="L43" s="148">
        <f t="shared" si="6"/>
        <v>0</v>
      </c>
      <c r="M43" s="112"/>
      <c r="N43" s="112"/>
      <c r="O43" s="112"/>
      <c r="P43" s="112"/>
      <c r="Q43" s="148">
        <f t="shared" si="7"/>
        <v>0</v>
      </c>
      <c r="R43" s="112"/>
      <c r="S43" s="112"/>
      <c r="T43" s="112"/>
      <c r="U43" s="112"/>
      <c r="V43" s="148">
        <f t="shared" si="0"/>
        <v>0</v>
      </c>
      <c r="W43" s="7"/>
      <c r="X43" s="7"/>
      <c r="Y43" s="7"/>
      <c r="Z43" s="7"/>
      <c r="AA43" s="148">
        <f t="shared" si="1"/>
        <v>0</v>
      </c>
      <c r="AB43" s="112">
        <f t="shared" si="2"/>
        <v>0</v>
      </c>
      <c r="AC43" s="112">
        <f t="shared" si="3"/>
        <v>0</v>
      </c>
      <c r="AD43" s="112">
        <f t="shared" si="4"/>
        <v>0</v>
      </c>
      <c r="AE43" s="112">
        <f t="shared" si="5"/>
        <v>0</v>
      </c>
    </row>
    <row r="44" spans="1:31" ht="18" customHeight="1">
      <c r="A44" s="101">
        <v>14</v>
      </c>
      <c r="B44" s="387"/>
      <c r="C44" s="388"/>
      <c r="D44" s="388"/>
      <c r="E44" s="388"/>
      <c r="F44" s="389"/>
      <c r="G44" s="148"/>
      <c r="H44" s="112"/>
      <c r="I44" s="112"/>
      <c r="J44" s="112"/>
      <c r="K44" s="112"/>
      <c r="L44" s="148">
        <f t="shared" si="6"/>
        <v>0</v>
      </c>
      <c r="M44" s="112"/>
      <c r="N44" s="112"/>
      <c r="O44" s="112"/>
      <c r="P44" s="112"/>
      <c r="Q44" s="148">
        <f t="shared" si="7"/>
        <v>0</v>
      </c>
      <c r="R44" s="112"/>
      <c r="S44" s="112"/>
      <c r="T44" s="112"/>
      <c r="U44" s="112"/>
      <c r="V44" s="148">
        <f t="shared" si="0"/>
        <v>0</v>
      </c>
      <c r="W44" s="7"/>
      <c r="X44" s="7"/>
      <c r="Y44" s="7"/>
      <c r="Z44" s="7"/>
      <c r="AA44" s="148">
        <f t="shared" si="1"/>
        <v>0</v>
      </c>
      <c r="AB44" s="112">
        <f t="shared" si="2"/>
        <v>0</v>
      </c>
      <c r="AC44" s="112">
        <f t="shared" si="3"/>
        <v>0</v>
      </c>
      <c r="AD44" s="112">
        <f t="shared" si="4"/>
        <v>0</v>
      </c>
      <c r="AE44" s="112">
        <f t="shared" si="5"/>
        <v>0</v>
      </c>
    </row>
    <row r="45" spans="1:31" ht="18" customHeight="1">
      <c r="A45" s="101">
        <v>15</v>
      </c>
      <c r="B45" s="387"/>
      <c r="C45" s="388"/>
      <c r="D45" s="388"/>
      <c r="E45" s="388"/>
      <c r="F45" s="389"/>
      <c r="G45" s="148"/>
      <c r="H45" s="112"/>
      <c r="I45" s="112"/>
      <c r="J45" s="112"/>
      <c r="K45" s="112"/>
      <c r="L45" s="148">
        <f t="shared" si="6"/>
        <v>0</v>
      </c>
      <c r="M45" s="112"/>
      <c r="N45" s="112"/>
      <c r="O45" s="112"/>
      <c r="P45" s="112"/>
      <c r="Q45" s="148">
        <f t="shared" si="7"/>
        <v>0</v>
      </c>
      <c r="R45" s="112"/>
      <c r="S45" s="112"/>
      <c r="T45" s="112"/>
      <c r="U45" s="112"/>
      <c r="V45" s="148">
        <f t="shared" si="0"/>
        <v>0</v>
      </c>
      <c r="W45" s="7"/>
      <c r="X45" s="7"/>
      <c r="Y45" s="7"/>
      <c r="Z45" s="7"/>
      <c r="AA45" s="148">
        <f t="shared" si="1"/>
        <v>0</v>
      </c>
      <c r="AB45" s="112">
        <f t="shared" si="2"/>
        <v>0</v>
      </c>
      <c r="AC45" s="112">
        <f t="shared" si="3"/>
        <v>0</v>
      </c>
      <c r="AD45" s="112">
        <f t="shared" si="4"/>
        <v>0</v>
      </c>
      <c r="AE45" s="112">
        <f t="shared" si="5"/>
        <v>0</v>
      </c>
    </row>
    <row r="46" spans="1:31" ht="18" customHeight="1">
      <c r="A46" s="101">
        <v>16</v>
      </c>
      <c r="B46" s="387"/>
      <c r="C46" s="388"/>
      <c r="D46" s="388"/>
      <c r="E46" s="388"/>
      <c r="F46" s="389"/>
      <c r="G46" s="148"/>
      <c r="H46" s="112"/>
      <c r="I46" s="112"/>
      <c r="J46" s="112"/>
      <c r="K46" s="112"/>
      <c r="L46" s="148">
        <f t="shared" si="6"/>
        <v>0</v>
      </c>
      <c r="M46" s="112"/>
      <c r="N46" s="112"/>
      <c r="O46" s="112"/>
      <c r="P46" s="112"/>
      <c r="Q46" s="148">
        <f t="shared" si="7"/>
        <v>0</v>
      </c>
      <c r="R46" s="112"/>
      <c r="S46" s="112"/>
      <c r="T46" s="112"/>
      <c r="U46" s="112"/>
      <c r="V46" s="148">
        <f t="shared" si="0"/>
        <v>0</v>
      </c>
      <c r="W46" s="7"/>
      <c r="X46" s="7"/>
      <c r="Y46" s="7"/>
      <c r="Z46" s="7"/>
      <c r="AA46" s="148">
        <f t="shared" si="1"/>
        <v>0</v>
      </c>
      <c r="AB46" s="112">
        <f t="shared" si="2"/>
        <v>0</v>
      </c>
      <c r="AC46" s="112">
        <f t="shared" si="3"/>
        <v>0</v>
      </c>
      <c r="AD46" s="112">
        <f t="shared" si="4"/>
        <v>0</v>
      </c>
      <c r="AE46" s="112">
        <f t="shared" si="5"/>
        <v>0</v>
      </c>
    </row>
    <row r="47" spans="1:31" ht="18" customHeight="1">
      <c r="A47" s="101">
        <v>17</v>
      </c>
      <c r="B47" s="387"/>
      <c r="C47" s="388"/>
      <c r="D47" s="388"/>
      <c r="E47" s="388"/>
      <c r="F47" s="389"/>
      <c r="G47" s="148"/>
      <c r="H47" s="112"/>
      <c r="I47" s="112"/>
      <c r="J47" s="112"/>
      <c r="K47" s="112"/>
      <c r="L47" s="148">
        <f t="shared" si="6"/>
        <v>0</v>
      </c>
      <c r="M47" s="112"/>
      <c r="N47" s="112"/>
      <c r="O47" s="112"/>
      <c r="P47" s="112"/>
      <c r="Q47" s="148">
        <f t="shared" si="7"/>
        <v>0</v>
      </c>
      <c r="R47" s="112"/>
      <c r="S47" s="112"/>
      <c r="T47" s="112"/>
      <c r="U47" s="112"/>
      <c r="V47" s="148">
        <f t="shared" si="0"/>
        <v>0</v>
      </c>
      <c r="W47" s="7"/>
      <c r="X47" s="7"/>
      <c r="Y47" s="7"/>
      <c r="Z47" s="7"/>
      <c r="AA47" s="148">
        <f t="shared" si="1"/>
        <v>0</v>
      </c>
      <c r="AB47" s="112">
        <f t="shared" si="2"/>
        <v>0</v>
      </c>
      <c r="AC47" s="112">
        <f t="shared" si="3"/>
        <v>0</v>
      </c>
      <c r="AD47" s="112">
        <f t="shared" si="4"/>
        <v>0</v>
      </c>
      <c r="AE47" s="112">
        <f t="shared" si="5"/>
        <v>0</v>
      </c>
    </row>
    <row r="48" spans="1:31" ht="18" customHeight="1">
      <c r="A48" s="101">
        <v>18</v>
      </c>
      <c r="B48" s="393"/>
      <c r="C48" s="394"/>
      <c r="D48" s="394"/>
      <c r="E48" s="394"/>
      <c r="F48" s="395"/>
      <c r="G48" s="148"/>
      <c r="H48" s="112"/>
      <c r="I48" s="112"/>
      <c r="J48" s="112"/>
      <c r="K48" s="112"/>
      <c r="L48" s="148">
        <f t="shared" si="6"/>
        <v>0</v>
      </c>
      <c r="M48" s="112"/>
      <c r="N48" s="112"/>
      <c r="O48" s="112"/>
      <c r="P48" s="112"/>
      <c r="Q48" s="148">
        <f t="shared" si="7"/>
        <v>0</v>
      </c>
      <c r="R48" s="112"/>
      <c r="S48" s="112"/>
      <c r="T48" s="112"/>
      <c r="U48" s="112"/>
      <c r="V48" s="148">
        <f t="shared" si="0"/>
        <v>0</v>
      </c>
      <c r="W48" s="7"/>
      <c r="X48" s="7"/>
      <c r="Y48" s="7"/>
      <c r="Z48" s="7"/>
      <c r="AA48" s="148">
        <f t="shared" si="1"/>
        <v>0</v>
      </c>
      <c r="AB48" s="112">
        <f t="shared" si="2"/>
        <v>0</v>
      </c>
      <c r="AC48" s="112">
        <f t="shared" si="3"/>
        <v>0</v>
      </c>
      <c r="AD48" s="112">
        <f t="shared" si="4"/>
        <v>0</v>
      </c>
      <c r="AE48" s="112">
        <f t="shared" si="5"/>
        <v>0</v>
      </c>
    </row>
    <row r="49" spans="1:31" ht="18" customHeight="1">
      <c r="A49" s="101">
        <v>19</v>
      </c>
      <c r="B49" s="387"/>
      <c r="C49" s="388"/>
      <c r="D49" s="388"/>
      <c r="E49" s="388"/>
      <c r="F49" s="389"/>
      <c r="G49" s="148"/>
      <c r="H49" s="112"/>
      <c r="I49" s="112"/>
      <c r="J49" s="112"/>
      <c r="K49" s="112"/>
      <c r="L49" s="148">
        <f t="shared" si="6"/>
        <v>0</v>
      </c>
      <c r="M49" s="112"/>
      <c r="N49" s="112"/>
      <c r="O49" s="112"/>
      <c r="P49" s="112"/>
      <c r="Q49" s="148">
        <f t="shared" si="7"/>
        <v>0</v>
      </c>
      <c r="R49" s="112"/>
      <c r="S49" s="112"/>
      <c r="T49" s="112"/>
      <c r="U49" s="112"/>
      <c r="V49" s="148">
        <f t="shared" si="0"/>
        <v>0</v>
      </c>
      <c r="W49" s="7"/>
      <c r="X49" s="7"/>
      <c r="Y49" s="7"/>
      <c r="Z49" s="7"/>
      <c r="AA49" s="148">
        <f t="shared" si="1"/>
        <v>0</v>
      </c>
      <c r="AB49" s="112">
        <f t="shared" si="2"/>
        <v>0</v>
      </c>
      <c r="AC49" s="112">
        <f t="shared" si="3"/>
        <v>0</v>
      </c>
      <c r="AD49" s="112">
        <f t="shared" si="4"/>
        <v>0</v>
      </c>
      <c r="AE49" s="112">
        <f t="shared" si="5"/>
        <v>0</v>
      </c>
    </row>
    <row r="50" spans="1:31" ht="18" customHeight="1">
      <c r="A50" s="101">
        <v>20</v>
      </c>
      <c r="B50" s="393"/>
      <c r="C50" s="394"/>
      <c r="D50" s="394"/>
      <c r="E50" s="394"/>
      <c r="F50" s="395"/>
      <c r="G50" s="148"/>
      <c r="H50" s="112"/>
      <c r="I50" s="112"/>
      <c r="J50" s="112"/>
      <c r="K50" s="112"/>
      <c r="L50" s="148">
        <f t="shared" si="6"/>
        <v>0</v>
      </c>
      <c r="M50" s="112"/>
      <c r="N50" s="112"/>
      <c r="O50" s="112"/>
      <c r="P50" s="112"/>
      <c r="Q50" s="148">
        <f t="shared" si="7"/>
        <v>0</v>
      </c>
      <c r="R50" s="112"/>
      <c r="S50" s="112"/>
      <c r="T50" s="112"/>
      <c r="U50" s="112"/>
      <c r="V50" s="148">
        <f t="shared" si="0"/>
        <v>0</v>
      </c>
      <c r="W50" s="7"/>
      <c r="X50" s="7"/>
      <c r="Y50" s="7"/>
      <c r="Z50" s="7"/>
      <c r="AA50" s="148">
        <f t="shared" si="1"/>
        <v>0</v>
      </c>
      <c r="AB50" s="112">
        <f t="shared" si="2"/>
        <v>0</v>
      </c>
      <c r="AC50" s="112">
        <f t="shared" si="3"/>
        <v>0</v>
      </c>
      <c r="AD50" s="112">
        <f t="shared" si="4"/>
        <v>0</v>
      </c>
      <c r="AE50" s="112">
        <f t="shared" si="5"/>
        <v>0</v>
      </c>
    </row>
    <row r="51" spans="1:31" ht="18" customHeight="1">
      <c r="A51" s="101">
        <v>21</v>
      </c>
      <c r="B51" s="393"/>
      <c r="C51" s="394"/>
      <c r="D51" s="394"/>
      <c r="E51" s="394"/>
      <c r="F51" s="395"/>
      <c r="G51" s="148"/>
      <c r="H51" s="112"/>
      <c r="I51" s="112"/>
      <c r="J51" s="112"/>
      <c r="K51" s="112"/>
      <c r="L51" s="148">
        <f t="shared" si="6"/>
        <v>0</v>
      </c>
      <c r="M51" s="112"/>
      <c r="N51" s="112"/>
      <c r="O51" s="112"/>
      <c r="P51" s="112"/>
      <c r="Q51" s="148">
        <f t="shared" si="7"/>
        <v>0</v>
      </c>
      <c r="R51" s="112"/>
      <c r="S51" s="112"/>
      <c r="T51" s="112"/>
      <c r="U51" s="112"/>
      <c r="V51" s="148">
        <f t="shared" si="0"/>
        <v>0</v>
      </c>
      <c r="W51" s="7"/>
      <c r="X51" s="7"/>
      <c r="Y51" s="7"/>
      <c r="Z51" s="7"/>
      <c r="AA51" s="148">
        <f t="shared" si="1"/>
        <v>0</v>
      </c>
      <c r="AB51" s="112">
        <f t="shared" si="2"/>
        <v>0</v>
      </c>
      <c r="AC51" s="112">
        <f t="shared" si="3"/>
        <v>0</v>
      </c>
      <c r="AD51" s="112">
        <f t="shared" si="4"/>
        <v>0</v>
      </c>
      <c r="AE51" s="112">
        <f t="shared" si="5"/>
        <v>0</v>
      </c>
    </row>
    <row r="52" spans="1:31" ht="18" customHeight="1">
      <c r="A52" s="101">
        <v>22</v>
      </c>
      <c r="B52" s="393"/>
      <c r="C52" s="394"/>
      <c r="D52" s="394"/>
      <c r="E52" s="394"/>
      <c r="F52" s="395"/>
      <c r="G52" s="148"/>
      <c r="H52" s="112"/>
      <c r="I52" s="112"/>
      <c r="J52" s="112"/>
      <c r="K52" s="112"/>
      <c r="L52" s="148">
        <f t="shared" si="6"/>
        <v>0</v>
      </c>
      <c r="M52" s="112"/>
      <c r="N52" s="112"/>
      <c r="O52" s="112"/>
      <c r="P52" s="112"/>
      <c r="Q52" s="148">
        <f t="shared" si="7"/>
        <v>0</v>
      </c>
      <c r="R52" s="112"/>
      <c r="S52" s="112"/>
      <c r="T52" s="112"/>
      <c r="U52" s="112"/>
      <c r="V52" s="148">
        <f t="shared" si="0"/>
        <v>0</v>
      </c>
      <c r="W52" s="7"/>
      <c r="X52" s="7"/>
      <c r="Y52" s="7"/>
      <c r="Z52" s="7"/>
      <c r="AA52" s="148">
        <f t="shared" si="1"/>
        <v>0</v>
      </c>
      <c r="AB52" s="112">
        <f t="shared" si="2"/>
        <v>0</v>
      </c>
      <c r="AC52" s="112">
        <f t="shared" si="3"/>
        <v>0</v>
      </c>
      <c r="AD52" s="112">
        <f t="shared" si="4"/>
        <v>0</v>
      </c>
      <c r="AE52" s="112">
        <f t="shared" si="5"/>
        <v>0</v>
      </c>
    </row>
    <row r="53" spans="1:31" ht="18" customHeight="1">
      <c r="A53" s="101">
        <v>23</v>
      </c>
      <c r="B53" s="387"/>
      <c r="C53" s="388"/>
      <c r="D53" s="388"/>
      <c r="E53" s="388"/>
      <c r="F53" s="389"/>
      <c r="G53" s="148"/>
      <c r="H53" s="112"/>
      <c r="I53" s="112"/>
      <c r="J53" s="112"/>
      <c r="K53" s="112"/>
      <c r="L53" s="148">
        <f t="shared" si="6"/>
        <v>0</v>
      </c>
      <c r="M53" s="112"/>
      <c r="N53" s="112"/>
      <c r="O53" s="112"/>
      <c r="P53" s="112"/>
      <c r="Q53" s="148">
        <f t="shared" si="7"/>
        <v>0</v>
      </c>
      <c r="R53" s="112"/>
      <c r="S53" s="112"/>
      <c r="T53" s="112"/>
      <c r="U53" s="112"/>
      <c r="V53" s="148">
        <f t="shared" si="0"/>
        <v>0</v>
      </c>
      <c r="W53" s="7"/>
      <c r="X53" s="7"/>
      <c r="Y53" s="7"/>
      <c r="Z53" s="7"/>
      <c r="AA53" s="148">
        <f t="shared" si="1"/>
        <v>0</v>
      </c>
      <c r="AB53" s="112">
        <f t="shared" si="2"/>
        <v>0</v>
      </c>
      <c r="AC53" s="112">
        <f t="shared" si="3"/>
        <v>0</v>
      </c>
      <c r="AD53" s="112">
        <f t="shared" si="4"/>
        <v>0</v>
      </c>
      <c r="AE53" s="112">
        <f t="shared" si="5"/>
        <v>0</v>
      </c>
    </row>
    <row r="54" spans="1:31" ht="18" customHeight="1">
      <c r="A54" s="198"/>
      <c r="B54" s="196"/>
      <c r="C54" s="196"/>
      <c r="D54" s="196"/>
      <c r="E54" s="196"/>
      <c r="F54" s="197"/>
      <c r="G54" s="148"/>
      <c r="H54" s="112"/>
      <c r="I54" s="112"/>
      <c r="J54" s="112"/>
      <c r="K54" s="112"/>
      <c r="L54" s="148"/>
      <c r="M54" s="112"/>
      <c r="N54" s="112"/>
      <c r="O54" s="112"/>
      <c r="P54" s="112"/>
      <c r="Q54" s="148"/>
      <c r="R54" s="112"/>
      <c r="S54" s="112"/>
      <c r="T54" s="112"/>
      <c r="U54" s="112"/>
      <c r="V54" s="148"/>
      <c r="W54" s="7"/>
      <c r="X54" s="7"/>
      <c r="Y54" s="7"/>
      <c r="Z54" s="7"/>
      <c r="AA54" s="148"/>
      <c r="AB54" s="112"/>
      <c r="AC54" s="112"/>
      <c r="AD54" s="112"/>
      <c r="AE54" s="112"/>
    </row>
    <row r="55" spans="1:31" ht="20.100000000000001" customHeight="1">
      <c r="A55" s="396" t="s">
        <v>46</v>
      </c>
      <c r="B55" s="397"/>
      <c r="C55" s="397"/>
      <c r="D55" s="397"/>
      <c r="E55" s="397"/>
      <c r="F55" s="398"/>
      <c r="G55" s="147">
        <f t="shared" ref="G55:AE55" si="8">SUM(G32:G53)</f>
        <v>0</v>
      </c>
      <c r="H55" s="147">
        <f t="shared" si="8"/>
        <v>0</v>
      </c>
      <c r="I55" s="147">
        <f t="shared" si="8"/>
        <v>0</v>
      </c>
      <c r="J55" s="147">
        <f t="shared" si="8"/>
        <v>0</v>
      </c>
      <c r="K55" s="147">
        <f t="shared" si="8"/>
        <v>0</v>
      </c>
      <c r="L55" s="199">
        <f t="shared" si="8"/>
        <v>1407.5</v>
      </c>
      <c r="M55" s="199">
        <f t="shared" si="8"/>
        <v>1407.5</v>
      </c>
      <c r="N55" s="147">
        <f t="shared" si="8"/>
        <v>0</v>
      </c>
      <c r="O55" s="147">
        <f t="shared" si="8"/>
        <v>0</v>
      </c>
      <c r="P55" s="147">
        <f t="shared" si="8"/>
        <v>0</v>
      </c>
      <c r="Q55" s="147">
        <f t="shared" si="8"/>
        <v>0</v>
      </c>
      <c r="R55" s="147">
        <f t="shared" si="8"/>
        <v>0</v>
      </c>
      <c r="S55" s="147">
        <f t="shared" si="8"/>
        <v>0</v>
      </c>
      <c r="T55" s="147">
        <f t="shared" si="8"/>
        <v>0</v>
      </c>
      <c r="U55" s="147">
        <f t="shared" si="8"/>
        <v>0</v>
      </c>
      <c r="V55" s="147">
        <f t="shared" si="8"/>
        <v>0</v>
      </c>
      <c r="W55" s="147">
        <f t="shared" si="8"/>
        <v>0</v>
      </c>
      <c r="X55" s="147">
        <f t="shared" si="8"/>
        <v>0</v>
      </c>
      <c r="Y55" s="147">
        <f t="shared" si="8"/>
        <v>0</v>
      </c>
      <c r="Z55" s="147">
        <f t="shared" si="8"/>
        <v>0</v>
      </c>
      <c r="AA55" s="200">
        <f t="shared" si="8"/>
        <v>1407.5</v>
      </c>
      <c r="AB55" s="200">
        <f t="shared" si="8"/>
        <v>1407.5</v>
      </c>
      <c r="AC55" s="147">
        <f t="shared" si="8"/>
        <v>0</v>
      </c>
      <c r="AD55" s="147">
        <f t="shared" si="8"/>
        <v>0</v>
      </c>
      <c r="AE55" s="147">
        <f t="shared" si="8"/>
        <v>0</v>
      </c>
    </row>
    <row r="56" spans="1:31" ht="20.100000000000001" customHeight="1">
      <c r="A56" s="287" t="s">
        <v>47</v>
      </c>
      <c r="B56" s="288"/>
      <c r="C56" s="288"/>
      <c r="D56" s="288"/>
      <c r="E56" s="288"/>
      <c r="F56" s="289"/>
      <c r="G56" s="148">
        <f>G55/AA55*100</f>
        <v>0</v>
      </c>
      <c r="H56" s="117"/>
      <c r="I56" s="117"/>
      <c r="J56" s="117"/>
      <c r="K56" s="117"/>
      <c r="L56" s="148">
        <f>L55/AA55*100</f>
        <v>100</v>
      </c>
      <c r="M56" s="117"/>
      <c r="N56" s="117"/>
      <c r="O56" s="117"/>
      <c r="P56" s="117"/>
      <c r="Q56" s="148">
        <f>Q55/AA55*100</f>
        <v>0</v>
      </c>
      <c r="R56" s="117"/>
      <c r="S56" s="117"/>
      <c r="T56" s="117"/>
      <c r="U56" s="117"/>
      <c r="V56" s="148">
        <f>V55/AA55*100</f>
        <v>0</v>
      </c>
      <c r="W56" s="8"/>
      <c r="X56" s="8"/>
      <c r="Y56" s="8"/>
      <c r="Z56" s="8"/>
      <c r="AA56" s="148">
        <f>SUM(G56,L56,Q56,V56)</f>
        <v>100</v>
      </c>
      <c r="AB56" s="8"/>
      <c r="AC56" s="8"/>
      <c r="AD56" s="8"/>
      <c r="AE56" s="8"/>
    </row>
    <row r="57" spans="1:31" ht="20.100000000000001" customHeight="1">
      <c r="A57" s="58"/>
      <c r="B57" s="58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58"/>
      <c r="T57" s="58"/>
      <c r="U57" s="58"/>
      <c r="V57" s="58"/>
      <c r="W57" s="100"/>
      <c r="X57" s="58"/>
      <c r="Y57" s="58"/>
      <c r="Z57" s="58"/>
      <c r="AA57" s="58"/>
    </row>
    <row r="58" spans="1:31" ht="20.100000000000001" customHeight="1">
      <c r="A58" s="18"/>
      <c r="B58" s="18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31" s="44" customFormat="1" ht="20.100000000000001" customHeight="1"/>
    <row r="60" spans="1:31" s="82" customFormat="1" ht="20.100000000000001" customHeight="1">
      <c r="A60" s="2"/>
      <c r="B60" s="2"/>
      <c r="C60" s="2"/>
      <c r="D60" s="2"/>
      <c r="E60" s="2"/>
      <c r="F60" s="2"/>
      <c r="G60" s="2"/>
      <c r="H60" s="2"/>
      <c r="I60" s="2"/>
      <c r="K60" s="2"/>
    </row>
    <row r="61" spans="1:31" s="82" customFormat="1" ht="20.100000000000001" customHeight="1">
      <c r="A61" s="2"/>
      <c r="B61" s="2"/>
      <c r="C61" s="2"/>
      <c r="D61" s="2"/>
      <c r="E61" s="2"/>
      <c r="F61" s="2"/>
      <c r="G61" s="2"/>
      <c r="H61" s="2"/>
      <c r="I61" s="2"/>
      <c r="K61" s="2"/>
      <c r="AE61" s="81"/>
    </row>
    <row r="62" spans="1:31" s="82" customFormat="1" ht="20.100000000000001" customHeight="1">
      <c r="A62" s="2"/>
      <c r="B62" s="2"/>
      <c r="C62" s="2"/>
      <c r="D62" s="2"/>
      <c r="E62" s="2"/>
      <c r="F62" s="2"/>
      <c r="G62" s="2"/>
      <c r="H62" s="2"/>
      <c r="I62" s="2"/>
      <c r="K62" s="2"/>
      <c r="AE62" s="81"/>
    </row>
    <row r="63" spans="1:31" s="82" customFormat="1" ht="20.100000000000001" customHeight="1">
      <c r="A63" s="2"/>
      <c r="B63" s="2"/>
      <c r="C63" s="2"/>
      <c r="D63" s="2"/>
      <c r="E63" s="2"/>
      <c r="F63" s="2"/>
      <c r="G63" s="2"/>
      <c r="H63" s="2"/>
      <c r="I63" s="2"/>
      <c r="K63" s="2"/>
      <c r="AE63" s="81"/>
    </row>
    <row r="64" spans="1:31" s="82" customFormat="1" ht="20.100000000000001" customHeight="1">
      <c r="A64" s="2"/>
      <c r="B64" s="2"/>
      <c r="C64" s="2"/>
      <c r="D64" s="2"/>
      <c r="E64" s="2"/>
      <c r="F64" s="2"/>
      <c r="G64" s="2"/>
      <c r="H64" s="2"/>
      <c r="I64" s="2"/>
      <c r="K64" s="2"/>
      <c r="AE64" s="81"/>
    </row>
    <row r="65" spans="1:31" s="82" customFormat="1" ht="20.100000000000001" customHeight="1">
      <c r="A65" s="2"/>
      <c r="B65" s="2"/>
      <c r="C65" s="2"/>
      <c r="D65" s="2"/>
      <c r="E65" s="2"/>
      <c r="F65" s="2"/>
      <c r="G65" s="2"/>
      <c r="H65" s="2"/>
      <c r="I65" s="2"/>
      <c r="K65" s="2"/>
      <c r="AE65" s="81"/>
    </row>
    <row r="66" spans="1:31" s="82" customFormat="1" ht="20.100000000000001" customHeight="1">
      <c r="A66" s="2"/>
      <c r="B66" s="2"/>
      <c r="C66" s="2"/>
      <c r="D66" s="2"/>
      <c r="E66" s="2"/>
      <c r="F66" s="2"/>
      <c r="G66" s="2"/>
      <c r="H66" s="2"/>
      <c r="I66" s="2"/>
      <c r="K66" s="2"/>
      <c r="AE66" s="81"/>
    </row>
    <row r="67" spans="1:31" s="82" customFormat="1" ht="20.100000000000001" customHeight="1">
      <c r="A67" s="2"/>
      <c r="B67" s="44" t="s">
        <v>193</v>
      </c>
      <c r="C67" s="2"/>
      <c r="D67" s="2"/>
      <c r="E67" s="2"/>
      <c r="F67" s="2"/>
      <c r="G67" s="2"/>
      <c r="H67" s="2"/>
      <c r="I67" s="2"/>
      <c r="K67" s="2"/>
      <c r="AE67" s="81"/>
    </row>
    <row r="68" spans="1:31" s="82" customFormat="1" ht="20.100000000000001" customHeight="1">
      <c r="A68" s="2"/>
      <c r="B68" s="2"/>
      <c r="C68" s="2"/>
      <c r="D68" s="2"/>
      <c r="E68" s="2"/>
      <c r="F68" s="2"/>
      <c r="G68" s="2"/>
      <c r="H68" s="2"/>
      <c r="I68" s="2"/>
      <c r="K68" s="2"/>
      <c r="AE68" s="81" t="s">
        <v>378</v>
      </c>
    </row>
    <row r="69" spans="1:31" s="83" customFormat="1" ht="34.5" customHeight="1">
      <c r="A69" s="240" t="s">
        <v>44</v>
      </c>
      <c r="B69" s="229" t="s">
        <v>451</v>
      </c>
      <c r="C69" s="229" t="s">
        <v>235</v>
      </c>
      <c r="D69" s="229"/>
      <c r="E69" s="229" t="s">
        <v>173</v>
      </c>
      <c r="F69" s="229"/>
      <c r="G69" s="229" t="s">
        <v>174</v>
      </c>
      <c r="H69" s="229"/>
      <c r="I69" s="229" t="s">
        <v>215</v>
      </c>
      <c r="J69" s="229"/>
      <c r="K69" s="229" t="s">
        <v>126</v>
      </c>
      <c r="L69" s="229"/>
      <c r="M69" s="229"/>
      <c r="N69" s="229"/>
      <c r="O69" s="229"/>
      <c r="P69" s="229"/>
      <c r="Q69" s="229"/>
      <c r="R69" s="229"/>
      <c r="S69" s="229"/>
      <c r="T69" s="229"/>
      <c r="U69" s="413" t="s">
        <v>452</v>
      </c>
      <c r="V69" s="413"/>
      <c r="W69" s="413"/>
      <c r="X69" s="413"/>
      <c r="Y69" s="413"/>
      <c r="Z69" s="413" t="s">
        <v>453</v>
      </c>
      <c r="AA69" s="413"/>
      <c r="AB69" s="413"/>
      <c r="AC69" s="413"/>
      <c r="AD69" s="413"/>
      <c r="AE69" s="413"/>
    </row>
    <row r="70" spans="1:31" s="83" customFormat="1" ht="63.75" customHeight="1">
      <c r="A70" s="240"/>
      <c r="B70" s="229"/>
      <c r="C70" s="229"/>
      <c r="D70" s="229"/>
      <c r="E70" s="229"/>
      <c r="F70" s="229"/>
      <c r="G70" s="229"/>
      <c r="H70" s="229"/>
      <c r="I70" s="229"/>
      <c r="J70" s="229"/>
      <c r="K70" s="229" t="s">
        <v>245</v>
      </c>
      <c r="L70" s="229"/>
      <c r="M70" s="229" t="s">
        <v>246</v>
      </c>
      <c r="N70" s="229"/>
      <c r="O70" s="229" t="s">
        <v>234</v>
      </c>
      <c r="P70" s="229"/>
      <c r="Q70" s="229"/>
      <c r="R70" s="229"/>
      <c r="S70" s="229"/>
      <c r="T70" s="229"/>
      <c r="U70" s="413"/>
      <c r="V70" s="413"/>
      <c r="W70" s="413"/>
      <c r="X70" s="413"/>
      <c r="Y70" s="413"/>
      <c r="Z70" s="413"/>
      <c r="AA70" s="413"/>
      <c r="AB70" s="413"/>
      <c r="AC70" s="413"/>
      <c r="AD70" s="413"/>
      <c r="AE70" s="413"/>
    </row>
    <row r="71" spans="1:31" s="84" customFormat="1" ht="82.5" customHeight="1">
      <c r="A71" s="240"/>
      <c r="B71" s="229"/>
      <c r="C71" s="229"/>
      <c r="D71" s="229"/>
      <c r="E71" s="229"/>
      <c r="F71" s="229"/>
      <c r="G71" s="229"/>
      <c r="H71" s="229"/>
      <c r="I71" s="229"/>
      <c r="J71" s="229"/>
      <c r="K71" s="229"/>
      <c r="L71" s="229"/>
      <c r="M71" s="229"/>
      <c r="N71" s="229"/>
      <c r="O71" s="229" t="s">
        <v>216</v>
      </c>
      <c r="P71" s="229"/>
      <c r="Q71" s="229" t="s">
        <v>217</v>
      </c>
      <c r="R71" s="229"/>
      <c r="S71" s="229" t="s">
        <v>218</v>
      </c>
      <c r="T71" s="229"/>
      <c r="U71" s="413"/>
      <c r="V71" s="413"/>
      <c r="W71" s="413"/>
      <c r="X71" s="413"/>
      <c r="Y71" s="413"/>
      <c r="Z71" s="413"/>
      <c r="AA71" s="413"/>
      <c r="AB71" s="413"/>
      <c r="AC71" s="413"/>
      <c r="AD71" s="413"/>
      <c r="AE71" s="413"/>
    </row>
    <row r="72" spans="1:31" s="83" customFormat="1" ht="18" customHeight="1">
      <c r="A72" s="7">
        <v>1</v>
      </c>
      <c r="B72" s="8">
        <v>2</v>
      </c>
      <c r="C72" s="229">
        <v>3</v>
      </c>
      <c r="D72" s="229"/>
      <c r="E72" s="229">
        <v>4</v>
      </c>
      <c r="F72" s="229"/>
      <c r="G72" s="229">
        <v>5</v>
      </c>
      <c r="H72" s="229"/>
      <c r="I72" s="229">
        <v>6</v>
      </c>
      <c r="J72" s="229"/>
      <c r="K72" s="224">
        <v>7</v>
      </c>
      <c r="L72" s="226"/>
      <c r="M72" s="224">
        <v>8</v>
      </c>
      <c r="N72" s="226"/>
      <c r="O72" s="229">
        <v>9</v>
      </c>
      <c r="P72" s="229"/>
      <c r="Q72" s="240">
        <v>10</v>
      </c>
      <c r="R72" s="240"/>
      <c r="S72" s="229">
        <v>11</v>
      </c>
      <c r="T72" s="229"/>
      <c r="U72" s="229">
        <v>12</v>
      </c>
      <c r="V72" s="229"/>
      <c r="W72" s="229"/>
      <c r="X72" s="229"/>
      <c r="Y72" s="229"/>
      <c r="Z72" s="229">
        <v>13</v>
      </c>
      <c r="AA72" s="229"/>
      <c r="AB72" s="229"/>
      <c r="AC72" s="229"/>
      <c r="AD72" s="229"/>
      <c r="AE72" s="229"/>
    </row>
    <row r="73" spans="1:31" s="83" customFormat="1" ht="20.100000000000001" customHeight="1">
      <c r="A73" s="101"/>
      <c r="B73" s="104"/>
      <c r="C73" s="292"/>
      <c r="D73" s="292"/>
      <c r="E73" s="284"/>
      <c r="F73" s="284"/>
      <c r="G73" s="284"/>
      <c r="H73" s="284"/>
      <c r="I73" s="284"/>
      <c r="J73" s="284"/>
      <c r="K73" s="281"/>
      <c r="L73" s="283"/>
      <c r="M73" s="321">
        <f>SUM(O73,Q73,S73)</f>
        <v>0</v>
      </c>
      <c r="N73" s="322"/>
      <c r="O73" s="284"/>
      <c r="P73" s="284"/>
      <c r="Q73" s="284"/>
      <c r="R73" s="284"/>
      <c r="S73" s="284"/>
      <c r="T73" s="284"/>
      <c r="U73" s="305"/>
      <c r="V73" s="305"/>
      <c r="W73" s="305"/>
      <c r="X73" s="305"/>
      <c r="Y73" s="305"/>
      <c r="Z73" s="414"/>
      <c r="AA73" s="414"/>
      <c r="AB73" s="414"/>
      <c r="AC73" s="414"/>
      <c r="AD73" s="414"/>
      <c r="AE73" s="414"/>
    </row>
    <row r="74" spans="1:31" s="83" customFormat="1" ht="20.100000000000001" customHeight="1">
      <c r="A74" s="101"/>
      <c r="B74" s="104"/>
      <c r="C74" s="292"/>
      <c r="D74" s="292"/>
      <c r="E74" s="284"/>
      <c r="F74" s="284"/>
      <c r="G74" s="284"/>
      <c r="H74" s="284"/>
      <c r="I74" s="284"/>
      <c r="J74" s="284"/>
      <c r="K74" s="281"/>
      <c r="L74" s="283"/>
      <c r="M74" s="321">
        <f t="shared" ref="M74:M79" si="9">SUM(O74,Q74,S74)</f>
        <v>0</v>
      </c>
      <c r="N74" s="322"/>
      <c r="O74" s="284"/>
      <c r="P74" s="284"/>
      <c r="Q74" s="284"/>
      <c r="R74" s="284"/>
      <c r="S74" s="284"/>
      <c r="T74" s="284"/>
      <c r="U74" s="305"/>
      <c r="V74" s="305"/>
      <c r="W74" s="305"/>
      <c r="X74" s="305"/>
      <c r="Y74" s="305"/>
      <c r="Z74" s="414"/>
      <c r="AA74" s="414"/>
      <c r="AB74" s="414"/>
      <c r="AC74" s="414"/>
      <c r="AD74" s="414"/>
      <c r="AE74" s="414"/>
    </row>
    <row r="75" spans="1:31" s="83" customFormat="1" ht="20.100000000000001" customHeight="1">
      <c r="A75" s="101"/>
      <c r="B75" s="104"/>
      <c r="C75" s="292"/>
      <c r="D75" s="292"/>
      <c r="E75" s="284"/>
      <c r="F75" s="284"/>
      <c r="G75" s="284"/>
      <c r="H75" s="284"/>
      <c r="I75" s="284"/>
      <c r="J75" s="284"/>
      <c r="K75" s="281"/>
      <c r="L75" s="283"/>
      <c r="M75" s="321">
        <f t="shared" si="9"/>
        <v>0</v>
      </c>
      <c r="N75" s="322"/>
      <c r="O75" s="284"/>
      <c r="P75" s="284"/>
      <c r="Q75" s="284"/>
      <c r="R75" s="284"/>
      <c r="S75" s="284"/>
      <c r="T75" s="284"/>
      <c r="U75" s="305"/>
      <c r="V75" s="305"/>
      <c r="W75" s="305"/>
      <c r="X75" s="305"/>
      <c r="Y75" s="305"/>
      <c r="Z75" s="414"/>
      <c r="AA75" s="414"/>
      <c r="AB75" s="414"/>
      <c r="AC75" s="414"/>
      <c r="AD75" s="414"/>
      <c r="AE75" s="414"/>
    </row>
    <row r="76" spans="1:31" s="83" customFormat="1" ht="20.100000000000001" customHeight="1">
      <c r="A76" s="101"/>
      <c r="B76" s="104"/>
      <c r="C76" s="292"/>
      <c r="D76" s="292"/>
      <c r="E76" s="284"/>
      <c r="F76" s="284"/>
      <c r="G76" s="284"/>
      <c r="H76" s="284"/>
      <c r="I76" s="284"/>
      <c r="J76" s="284"/>
      <c r="K76" s="281"/>
      <c r="L76" s="283"/>
      <c r="M76" s="321">
        <f t="shared" si="9"/>
        <v>0</v>
      </c>
      <c r="N76" s="322"/>
      <c r="O76" s="284"/>
      <c r="P76" s="284"/>
      <c r="Q76" s="284"/>
      <c r="R76" s="284"/>
      <c r="S76" s="284"/>
      <c r="T76" s="284"/>
      <c r="U76" s="305"/>
      <c r="V76" s="305"/>
      <c r="W76" s="305"/>
      <c r="X76" s="305"/>
      <c r="Y76" s="305"/>
      <c r="Z76" s="414"/>
      <c r="AA76" s="414"/>
      <c r="AB76" s="414"/>
      <c r="AC76" s="414"/>
      <c r="AD76" s="414"/>
      <c r="AE76" s="414"/>
    </row>
    <row r="77" spans="1:31" s="83" customFormat="1" ht="20.100000000000001" customHeight="1">
      <c r="A77" s="101"/>
      <c r="B77" s="104"/>
      <c r="C77" s="292"/>
      <c r="D77" s="292"/>
      <c r="E77" s="284"/>
      <c r="F77" s="284"/>
      <c r="G77" s="284"/>
      <c r="H77" s="284"/>
      <c r="I77" s="284"/>
      <c r="J77" s="284"/>
      <c r="K77" s="281"/>
      <c r="L77" s="283"/>
      <c r="M77" s="321">
        <f t="shared" si="9"/>
        <v>0</v>
      </c>
      <c r="N77" s="322"/>
      <c r="O77" s="284"/>
      <c r="P77" s="284"/>
      <c r="Q77" s="284"/>
      <c r="R77" s="284"/>
      <c r="S77" s="284"/>
      <c r="T77" s="284"/>
      <c r="U77" s="305"/>
      <c r="V77" s="305"/>
      <c r="W77" s="305"/>
      <c r="X77" s="305"/>
      <c r="Y77" s="305"/>
      <c r="Z77" s="414"/>
      <c r="AA77" s="414"/>
      <c r="AB77" s="414"/>
      <c r="AC77" s="414"/>
      <c r="AD77" s="414"/>
      <c r="AE77" s="414"/>
    </row>
    <row r="78" spans="1:31" s="83" customFormat="1" ht="20.100000000000001" customHeight="1">
      <c r="A78" s="101"/>
      <c r="B78" s="104"/>
      <c r="C78" s="292"/>
      <c r="D78" s="292"/>
      <c r="E78" s="284"/>
      <c r="F78" s="284"/>
      <c r="G78" s="284"/>
      <c r="H78" s="284"/>
      <c r="I78" s="284"/>
      <c r="J78" s="284"/>
      <c r="K78" s="281"/>
      <c r="L78" s="283"/>
      <c r="M78" s="321">
        <f t="shared" si="9"/>
        <v>0</v>
      </c>
      <c r="N78" s="322"/>
      <c r="O78" s="284"/>
      <c r="P78" s="284"/>
      <c r="Q78" s="284"/>
      <c r="R78" s="284"/>
      <c r="S78" s="284"/>
      <c r="T78" s="284"/>
      <c r="U78" s="305"/>
      <c r="V78" s="305"/>
      <c r="W78" s="305"/>
      <c r="X78" s="305"/>
      <c r="Y78" s="305"/>
      <c r="Z78" s="414"/>
      <c r="AA78" s="414"/>
      <c r="AB78" s="414"/>
      <c r="AC78" s="414"/>
      <c r="AD78" s="414"/>
      <c r="AE78" s="414"/>
    </row>
    <row r="79" spans="1:31" s="83" customFormat="1" ht="20.100000000000001" customHeight="1">
      <c r="A79" s="101"/>
      <c r="B79" s="104"/>
      <c r="C79" s="292"/>
      <c r="D79" s="292"/>
      <c r="E79" s="284"/>
      <c r="F79" s="284"/>
      <c r="G79" s="284"/>
      <c r="H79" s="284"/>
      <c r="I79" s="284"/>
      <c r="J79" s="284"/>
      <c r="K79" s="281"/>
      <c r="L79" s="283"/>
      <c r="M79" s="321">
        <f t="shared" si="9"/>
        <v>0</v>
      </c>
      <c r="N79" s="322"/>
      <c r="O79" s="284"/>
      <c r="P79" s="284"/>
      <c r="Q79" s="284"/>
      <c r="R79" s="284"/>
      <c r="S79" s="284"/>
      <c r="T79" s="284"/>
      <c r="U79" s="305"/>
      <c r="V79" s="305"/>
      <c r="W79" s="305"/>
      <c r="X79" s="305"/>
      <c r="Y79" s="305"/>
      <c r="Z79" s="414"/>
      <c r="AA79" s="414"/>
      <c r="AB79" s="414"/>
      <c r="AC79" s="414"/>
      <c r="AD79" s="414"/>
      <c r="AE79" s="414"/>
    </row>
    <row r="80" spans="1:31" s="83" customFormat="1" ht="20.100000000000001" customHeight="1">
      <c r="A80" s="261" t="s">
        <v>46</v>
      </c>
      <c r="B80" s="262"/>
      <c r="C80" s="262"/>
      <c r="D80" s="263"/>
      <c r="E80" s="290">
        <f>SUM(E73:E79)</f>
        <v>0</v>
      </c>
      <c r="F80" s="290"/>
      <c r="G80" s="290">
        <f>SUM(G73:G79)</f>
        <v>0</v>
      </c>
      <c r="H80" s="290"/>
      <c r="I80" s="290">
        <f>SUM(I73:I79)</f>
        <v>0</v>
      </c>
      <c r="J80" s="290"/>
      <c r="K80" s="290">
        <f>SUM(K73:K79)</f>
        <v>0</v>
      </c>
      <c r="L80" s="290"/>
      <c r="M80" s="290">
        <f>SUM(M73:M79)</f>
        <v>0</v>
      </c>
      <c r="N80" s="290"/>
      <c r="O80" s="290">
        <f>SUM(O73:O79)</f>
        <v>0</v>
      </c>
      <c r="P80" s="290"/>
      <c r="Q80" s="290">
        <f>SUM(Q73:Q79)</f>
        <v>0</v>
      </c>
      <c r="R80" s="290"/>
      <c r="S80" s="290">
        <f>SUM(S73:S79)</f>
        <v>0</v>
      </c>
      <c r="T80" s="290"/>
      <c r="U80" s="421"/>
      <c r="V80" s="421"/>
      <c r="W80" s="421"/>
      <c r="X80" s="421"/>
      <c r="Y80" s="421"/>
      <c r="Z80" s="420"/>
      <c r="AA80" s="420"/>
      <c r="AB80" s="420"/>
      <c r="AC80" s="420"/>
      <c r="AD80" s="420"/>
      <c r="AE80" s="420"/>
    </row>
    <row r="81" spans="1:26" ht="20.100000000000001" customHeight="1">
      <c r="A81" s="18"/>
      <c r="B81" s="18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</row>
    <row r="82" spans="1:26" ht="20.100000000000001" customHeight="1">
      <c r="A82" s="18"/>
      <c r="B82" s="18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</row>
    <row r="83" spans="1:26" s="5" customFormat="1" ht="20.100000000000001" customHeight="1">
      <c r="C83" s="44"/>
      <c r="D83" s="44"/>
      <c r="E83" s="44"/>
      <c r="F83" s="44"/>
      <c r="G83" s="44"/>
      <c r="H83" s="44"/>
      <c r="I83" s="44"/>
      <c r="J83" s="44"/>
      <c r="K83" s="44"/>
    </row>
    <row r="84" spans="1:26" s="38" customFormat="1" ht="20.100000000000001" customHeight="1">
      <c r="B84" s="303" t="s">
        <v>472</v>
      </c>
      <c r="C84" s="422"/>
      <c r="D84" s="422"/>
      <c r="E84" s="422"/>
      <c r="F84" s="422"/>
      <c r="G84" s="77"/>
      <c r="H84" s="77"/>
      <c r="I84" s="77"/>
      <c r="J84" s="77"/>
      <c r="K84" s="77"/>
      <c r="L84" s="419" t="s">
        <v>198</v>
      </c>
      <c r="M84" s="419"/>
      <c r="N84" s="419"/>
      <c r="O84" s="419"/>
      <c r="P84" s="419"/>
      <c r="Q84" s="78"/>
      <c r="R84" s="78"/>
      <c r="S84" s="78"/>
      <c r="T84" s="78"/>
      <c r="U84" s="78"/>
      <c r="V84" s="356" t="s">
        <v>473</v>
      </c>
      <c r="W84" s="418"/>
      <c r="X84" s="418"/>
      <c r="Y84" s="418"/>
      <c r="Z84" s="418"/>
    </row>
    <row r="85" spans="1:26" s="5" customFormat="1" ht="19.5" customHeight="1">
      <c r="B85" s="4"/>
      <c r="C85" s="5" t="s">
        <v>71</v>
      </c>
      <c r="E85" s="49"/>
      <c r="F85" s="49"/>
      <c r="G85" s="49"/>
      <c r="H85" s="49"/>
      <c r="I85" s="49"/>
      <c r="J85" s="49"/>
      <c r="K85" s="49"/>
      <c r="M85" s="4"/>
      <c r="N85" s="27" t="s">
        <v>72</v>
      </c>
      <c r="O85" s="4"/>
      <c r="Q85" s="49"/>
      <c r="R85" s="49"/>
      <c r="S85" s="49"/>
      <c r="V85" s="218" t="s">
        <v>117</v>
      </c>
      <c r="W85" s="218"/>
      <c r="X85" s="218"/>
      <c r="Y85" s="218"/>
      <c r="Z85" s="218"/>
    </row>
    <row r="86" spans="1:26" ht="20.100000000000001" customHeight="1">
      <c r="B86" s="40"/>
      <c r="C86" s="40"/>
      <c r="D86" s="40"/>
      <c r="E86" s="40"/>
      <c r="F86" s="40"/>
      <c r="G86" s="4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40"/>
      <c r="U86" s="40"/>
    </row>
    <row r="87" spans="1:26" ht="20.100000000000001" customHeight="1"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</row>
    <row r="88" spans="1:26"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</row>
    <row r="89" spans="1:26">
      <c r="B89" s="41"/>
    </row>
    <row r="92" spans="1:26" ht="19.5">
      <c r="B92" s="42"/>
    </row>
    <row r="93" spans="1:26" ht="19.5">
      <c r="B93" s="42"/>
    </row>
    <row r="94" spans="1:26" ht="19.5">
      <c r="B94" s="42"/>
    </row>
    <row r="95" spans="1:26" ht="19.5">
      <c r="B95" s="42"/>
    </row>
    <row r="96" spans="1:26" ht="19.5">
      <c r="B96" s="42"/>
    </row>
    <row r="97" spans="2:2" ht="19.5">
      <c r="B97" s="42"/>
    </row>
    <row r="98" spans="2:2" ht="19.5">
      <c r="B98" s="42"/>
    </row>
  </sheetData>
  <mergeCells count="270">
    <mergeCell ref="C75:D75"/>
    <mergeCell ref="C79:D79"/>
    <mergeCell ref="C77:D77"/>
    <mergeCell ref="C78:D78"/>
    <mergeCell ref="C76:D76"/>
    <mergeCell ref="E77:F77"/>
    <mergeCell ref="E79:F79"/>
    <mergeCell ref="E76:F76"/>
    <mergeCell ref="E75:F75"/>
    <mergeCell ref="V85:Z85"/>
    <mergeCell ref="Z80:AE80"/>
    <mergeCell ref="U80:Y80"/>
    <mergeCell ref="E78:F78"/>
    <mergeCell ref="B84:F84"/>
    <mergeCell ref="A80:D80"/>
    <mergeCell ref="E80:F80"/>
    <mergeCell ref="G80:H80"/>
    <mergeCell ref="I80:J80"/>
    <mergeCell ref="G79:H79"/>
    <mergeCell ref="K80:L80"/>
    <mergeCell ref="M80:N80"/>
    <mergeCell ref="O79:P79"/>
    <mergeCell ref="M78:N78"/>
    <mergeCell ref="O80:P80"/>
    <mergeCell ref="K78:L78"/>
    <mergeCell ref="K79:L79"/>
    <mergeCell ref="Q78:R78"/>
    <mergeCell ref="U79:Y79"/>
    <mergeCell ref="Z78:AE78"/>
    <mergeCell ref="S79:T79"/>
    <mergeCell ref="U78:Y78"/>
    <mergeCell ref="Z76:AE76"/>
    <mergeCell ref="U76:Y76"/>
    <mergeCell ref="Z79:AE79"/>
    <mergeCell ref="I78:J78"/>
    <mergeCell ref="V84:Z84"/>
    <mergeCell ref="L84:P84"/>
    <mergeCell ref="O77:P77"/>
    <mergeCell ref="K77:L77"/>
    <mergeCell ref="S77:T77"/>
    <mergeCell ref="Q79:R79"/>
    <mergeCell ref="S78:T78"/>
    <mergeCell ref="Z77:AE77"/>
    <mergeCell ref="U77:Y77"/>
    <mergeCell ref="I76:J76"/>
    <mergeCell ref="G75:H75"/>
    <mergeCell ref="K76:L76"/>
    <mergeCell ref="I75:J75"/>
    <mergeCell ref="S80:T80"/>
    <mergeCell ref="Q80:R80"/>
    <mergeCell ref="M77:N77"/>
    <mergeCell ref="O78:P78"/>
    <mergeCell ref="M79:N79"/>
    <mergeCell ref="I79:J79"/>
    <mergeCell ref="S76:T76"/>
    <mergeCell ref="K72:L72"/>
    <mergeCell ref="K73:L73"/>
    <mergeCell ref="O72:P72"/>
    <mergeCell ref="M72:N72"/>
    <mergeCell ref="O74:P74"/>
    <mergeCell ref="Q74:R74"/>
    <mergeCell ref="Q76:R76"/>
    <mergeCell ref="M76:N76"/>
    <mergeCell ref="O76:P76"/>
    <mergeCell ref="Q75:R75"/>
    <mergeCell ref="K74:L74"/>
    <mergeCell ref="M75:N75"/>
    <mergeCell ref="O75:P75"/>
    <mergeCell ref="G78:H78"/>
    <mergeCell ref="Q77:R77"/>
    <mergeCell ref="G76:H76"/>
    <mergeCell ref="I77:J77"/>
    <mergeCell ref="G77:H77"/>
    <mergeCell ref="M73:N73"/>
    <mergeCell ref="K75:L75"/>
    <mergeCell ref="M74:N74"/>
    <mergeCell ref="S73:T73"/>
    <mergeCell ref="S74:T74"/>
    <mergeCell ref="S75:T75"/>
    <mergeCell ref="O73:P73"/>
    <mergeCell ref="S72:T72"/>
    <mergeCell ref="U72:Y72"/>
    <mergeCell ref="U75:Y75"/>
    <mergeCell ref="U73:Y73"/>
    <mergeCell ref="Z74:AE74"/>
    <mergeCell ref="Z72:AE72"/>
    <mergeCell ref="Z73:AE73"/>
    <mergeCell ref="U74:Y74"/>
    <mergeCell ref="Z75:AE75"/>
    <mergeCell ref="Q73:R73"/>
    <mergeCell ref="N19:P19"/>
    <mergeCell ref="M70:N71"/>
    <mergeCell ref="Q20:S20"/>
    <mergeCell ref="N20:P20"/>
    <mergeCell ref="L28:P28"/>
    <mergeCell ref="N21:P21"/>
    <mergeCell ref="N22:P22"/>
    <mergeCell ref="Q72:R72"/>
    <mergeCell ref="G74:H74"/>
    <mergeCell ref="I74:J74"/>
    <mergeCell ref="G73:H73"/>
    <mergeCell ref="G69:H71"/>
    <mergeCell ref="G72:H72"/>
    <mergeCell ref="I73:J73"/>
    <mergeCell ref="I72:J72"/>
    <mergeCell ref="I69:J71"/>
    <mergeCell ref="Z19:AB19"/>
    <mergeCell ref="N9:Q9"/>
    <mergeCell ref="V11:Y11"/>
    <mergeCell ref="R8:U8"/>
    <mergeCell ref="AC8:AE8"/>
    <mergeCell ref="AC11:AE11"/>
    <mergeCell ref="AC10:AE10"/>
    <mergeCell ref="Z11:AB11"/>
    <mergeCell ref="AC19:AE19"/>
    <mergeCell ref="Q19:S19"/>
    <mergeCell ref="T20:V20"/>
    <mergeCell ref="Z18:AB18"/>
    <mergeCell ref="AC18:AE18"/>
    <mergeCell ref="AC9:AE9"/>
    <mergeCell ref="AC15:AE17"/>
    <mergeCell ref="Q16:S17"/>
    <mergeCell ref="T16:V17"/>
    <mergeCell ref="V10:Y10"/>
    <mergeCell ref="AB29:AE29"/>
    <mergeCell ref="AA29:AA30"/>
    <mergeCell ref="Z69:AE71"/>
    <mergeCell ref="AA28:AE28"/>
    <mergeCell ref="W29:Z29"/>
    <mergeCell ref="AC23:AE23"/>
    <mergeCell ref="Z20:AB20"/>
    <mergeCell ref="Q23:S23"/>
    <mergeCell ref="Q29:Q30"/>
    <mergeCell ref="W20:Y20"/>
    <mergeCell ref="Q22:S22"/>
    <mergeCell ref="T22:V22"/>
    <mergeCell ref="Q21:S21"/>
    <mergeCell ref="T21:V21"/>
    <mergeCell ref="W23:Y23"/>
    <mergeCell ref="Z23:AB23"/>
    <mergeCell ref="K70:L71"/>
    <mergeCell ref="S71:T71"/>
    <mergeCell ref="U69:Y71"/>
    <mergeCell ref="O70:T70"/>
    <mergeCell ref="Q71:R71"/>
    <mergeCell ref="K69:T69"/>
    <mergeCell ref="O71:P71"/>
    <mergeCell ref="AC6:AE6"/>
    <mergeCell ref="R6:U6"/>
    <mergeCell ref="V6:Y6"/>
    <mergeCell ref="Z15:AB17"/>
    <mergeCell ref="R29:U29"/>
    <mergeCell ref="G21:M21"/>
    <mergeCell ref="V29:V30"/>
    <mergeCell ref="T23:V23"/>
    <mergeCell ref="Q28:U28"/>
    <mergeCell ref="Z21:AB21"/>
    <mergeCell ref="W21:Y21"/>
    <mergeCell ref="V28:Z28"/>
    <mergeCell ref="W22:Y22"/>
    <mergeCell ref="W18:Y18"/>
    <mergeCell ref="W19:Y19"/>
    <mergeCell ref="AB1:AE1"/>
    <mergeCell ref="N4:Y4"/>
    <mergeCell ref="V8:Y8"/>
    <mergeCell ref="T19:V19"/>
    <mergeCell ref="N7:Q7"/>
    <mergeCell ref="C20:F20"/>
    <mergeCell ref="B28:F30"/>
    <mergeCell ref="A23:M23"/>
    <mergeCell ref="A28:A30"/>
    <mergeCell ref="G28:K28"/>
    <mergeCell ref="C22:F22"/>
    <mergeCell ref="G22:M22"/>
    <mergeCell ref="G20:M20"/>
    <mergeCell ref="C21:F21"/>
    <mergeCell ref="B46:F46"/>
    <mergeCell ref="B48:F48"/>
    <mergeCell ref="M29:P29"/>
    <mergeCell ref="B37:F37"/>
    <mergeCell ref="L29:L30"/>
    <mergeCell ref="B33:F33"/>
    <mergeCell ref="B34:F34"/>
    <mergeCell ref="H29:K29"/>
    <mergeCell ref="B31:F31"/>
    <mergeCell ref="N23:P23"/>
    <mergeCell ref="B32:F32"/>
    <mergeCell ref="G29:G30"/>
    <mergeCell ref="B35:F35"/>
    <mergeCell ref="B36:F36"/>
    <mergeCell ref="B44:F44"/>
    <mergeCell ref="B47:F47"/>
    <mergeCell ref="C74:D74"/>
    <mergeCell ref="C73:D73"/>
    <mergeCell ref="C69:D71"/>
    <mergeCell ref="E69:F71"/>
    <mergeCell ref="E74:F74"/>
    <mergeCell ref="E73:F73"/>
    <mergeCell ref="C72:D72"/>
    <mergeCell ref="E72:F72"/>
    <mergeCell ref="B53:F53"/>
    <mergeCell ref="B52:F52"/>
    <mergeCell ref="B43:F43"/>
    <mergeCell ref="B50:F50"/>
    <mergeCell ref="B69:B71"/>
    <mergeCell ref="A56:F56"/>
    <mergeCell ref="A69:A71"/>
    <mergeCell ref="A55:F55"/>
    <mergeCell ref="B51:F51"/>
    <mergeCell ref="B49:F49"/>
    <mergeCell ref="G8:M8"/>
    <mergeCell ref="C8:F8"/>
    <mergeCell ref="N8:Q8"/>
    <mergeCell ref="G10:M10"/>
    <mergeCell ref="B41:F41"/>
    <mergeCell ref="B45:F45"/>
    <mergeCell ref="B42:F42"/>
    <mergeCell ref="B40:F40"/>
    <mergeCell ref="B38:F38"/>
    <mergeCell ref="B39:F39"/>
    <mergeCell ref="N10:Q10"/>
    <mergeCell ref="Z10:AB10"/>
    <mergeCell ref="Z8:AB8"/>
    <mergeCell ref="W16:Y17"/>
    <mergeCell ref="R10:U10"/>
    <mergeCell ref="R11:U11"/>
    <mergeCell ref="N11:Q11"/>
    <mergeCell ref="Q15:Y15"/>
    <mergeCell ref="Z9:AB9"/>
    <mergeCell ref="V9:Y9"/>
    <mergeCell ref="AC22:AE22"/>
    <mergeCell ref="Z22:AB22"/>
    <mergeCell ref="AC20:AE20"/>
    <mergeCell ref="AC21:AE21"/>
    <mergeCell ref="R9:U9"/>
    <mergeCell ref="R7:U7"/>
    <mergeCell ref="V7:Y7"/>
    <mergeCell ref="AC7:AE7"/>
    <mergeCell ref="Z7:AB7"/>
    <mergeCell ref="Q18:S18"/>
    <mergeCell ref="N15:P17"/>
    <mergeCell ref="T18:V18"/>
    <mergeCell ref="AC4:AE5"/>
    <mergeCell ref="Z6:AB6"/>
    <mergeCell ref="Z4:AB5"/>
    <mergeCell ref="R5:U5"/>
    <mergeCell ref="N5:Q5"/>
    <mergeCell ref="V5:Y5"/>
    <mergeCell ref="N6:Q6"/>
    <mergeCell ref="N18:P18"/>
    <mergeCell ref="G6:M6"/>
    <mergeCell ref="G9:M9"/>
    <mergeCell ref="A4:A5"/>
    <mergeCell ref="B4:B5"/>
    <mergeCell ref="G19:M19"/>
    <mergeCell ref="C19:F19"/>
    <mergeCell ref="C18:F18"/>
    <mergeCell ref="C7:F7"/>
    <mergeCell ref="G7:M7"/>
    <mergeCell ref="C10:F10"/>
    <mergeCell ref="A15:A17"/>
    <mergeCell ref="G18:M18"/>
    <mergeCell ref="C4:F5"/>
    <mergeCell ref="C6:F6"/>
    <mergeCell ref="B15:B17"/>
    <mergeCell ref="C9:F9"/>
    <mergeCell ref="C15:F17"/>
    <mergeCell ref="G15:M17"/>
    <mergeCell ref="A11:M11"/>
    <mergeCell ref="G4:M5"/>
  </mergeCells>
  <phoneticPr fontId="3" type="noConversion"/>
  <pageMargins left="1.1811023622047245" right="0.39370078740157483" top="0.78740157480314965" bottom="0.78740157480314965" header="0.47244094488188981" footer="0.31496062992125984"/>
  <pageSetup paperSize="9" scale="35" orientation="landscape" verticalDpi="1200" r:id="rId1"/>
  <headerFooter alignWithMargins="0">
    <oddHeader xml:space="preserve">&amp;C&amp;"Times New Roman,обычный"&amp;14
 14&amp;R
&amp;"Times New Roman,обычный"&amp;14Продовження додатка 1
Таблиця 6
</oddHeader>
  </headerFooter>
  <ignoredErrors>
    <ignoredError sqref="N11 E80:F80 Q23 T23 W23 S11:Y11" formulaRange="1"/>
    <ignoredError sqref="W56:Z56 AA7:AB7 H56:K56 M56:P56 R56:U56 AB56:AE56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Лист1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2019-11-19T15:07:03Z</cp:lastPrinted>
  <dcterms:created xsi:type="dcterms:W3CDTF">2003-03-13T16:00:22Z</dcterms:created>
  <dcterms:modified xsi:type="dcterms:W3CDTF">2019-11-20T10:52:49Z</dcterms:modified>
</cp:coreProperties>
</file>